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85B63251-2DE6-40F7-88D3-B43BEC31E4CA}" xr6:coauthVersionLast="47" xr6:coauthVersionMax="47" xr10:uidLastSave="{00000000-0000-0000-0000-000000000000}"/>
  <bookViews>
    <workbookView xWindow="0" yWindow="0" windowWidth="16457" windowHeight="17914" firstSheet="12" activeTab="15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  <sheet name="Func_ext_texto" sheetId="6" r:id="rId6"/>
    <sheet name="Subst_Mudar-Travar_cel_anco" sheetId="7" r:id="rId7"/>
    <sheet name="Separa_nome_sobren" sheetId="8" r:id="rId8"/>
    <sheet name="Maiús_Minús_Pri.Maiu" sheetId="9" r:id="rId9"/>
    <sheet name="Fórm_3D" sheetId="10" r:id="rId10"/>
    <sheet name="Fórm_3D_Merc_A" sheetId="11" r:id="rId11"/>
    <sheet name="Fórm_3D_Merc_B" sheetId="12" r:id="rId12"/>
    <sheet name="Fórm_3D_Merc_C" sheetId="13" r:id="rId13"/>
    <sheet name="Form_CPF" sheetId="14" r:id="rId14"/>
    <sheet name="Arredonda_Num" sheetId="15" r:id="rId15"/>
    <sheet name="Truncar_INT_PAR_IMPAR" sheetId="16" r:id="rId16"/>
  </sheets>
  <definedNames>
    <definedName name="_xlnm._FilterDatabase" localSheetId="2" hidden="1">'Localizar e Subst'!$A$1:$D$16</definedName>
    <definedName name="_xlnm._FilterDatabase" localSheetId="8" hidden="1">Maiús_Minús_Pri.Maiu!$B$82:$C$88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8" i="16" l="1"/>
  <c r="F11" i="16"/>
  <c r="F10" i="16"/>
  <c r="F12" i="16"/>
  <c r="F13" i="16"/>
  <c r="F14" i="16"/>
  <c r="F15" i="16"/>
  <c r="F16" i="16"/>
  <c r="F17" i="16"/>
  <c r="F19" i="16"/>
  <c r="F9" i="16"/>
  <c r="D11" i="16"/>
  <c r="D9" i="16"/>
  <c r="E18" i="16"/>
  <c r="E11" i="16"/>
  <c r="E10" i="16"/>
  <c r="E12" i="16"/>
  <c r="E13" i="16"/>
  <c r="E14" i="16"/>
  <c r="E15" i="16"/>
  <c r="E16" i="16"/>
  <c r="E17" i="16"/>
  <c r="E19" i="16"/>
  <c r="E9" i="16"/>
  <c r="D18" i="16"/>
  <c r="C11" i="16"/>
  <c r="C10" i="16"/>
  <c r="C18" i="16"/>
  <c r="C12" i="16"/>
  <c r="C13" i="16"/>
  <c r="C14" i="16"/>
  <c r="C15" i="16"/>
  <c r="C16" i="16"/>
  <c r="C17" i="16"/>
  <c r="C19" i="16"/>
  <c r="C9" i="16"/>
  <c r="D19" i="16"/>
  <c r="D17" i="16"/>
  <c r="D16" i="16"/>
  <c r="D15" i="16"/>
  <c r="D14" i="16"/>
  <c r="D13" i="16"/>
  <c r="D12" i="16"/>
  <c r="D10" i="16"/>
  <c r="D3" i="15"/>
  <c r="C3" i="15"/>
  <c r="B3" i="15"/>
  <c r="H6" i="10"/>
  <c r="G6" i="10"/>
  <c r="F6" i="10"/>
  <c r="E6" i="10"/>
  <c r="D6" i="10"/>
  <c r="C6" i="10"/>
  <c r="H5" i="10"/>
  <c r="G5" i="10"/>
  <c r="F5" i="10"/>
  <c r="E5" i="10"/>
  <c r="D5" i="10"/>
  <c r="C5" i="10"/>
  <c r="H4" i="10"/>
  <c r="G4" i="10"/>
  <c r="F4" i="10"/>
  <c r="E4" i="10"/>
  <c r="D4" i="10"/>
  <c r="C4" i="10"/>
  <c r="H3" i="10"/>
  <c r="H7" i="10" s="1"/>
  <c r="G3" i="10"/>
  <c r="G7" i="10" s="1"/>
  <c r="F3" i="10"/>
  <c r="E3" i="10"/>
  <c r="D3" i="10"/>
  <c r="C3" i="10"/>
  <c r="I101" i="9"/>
  <c r="H101" i="9"/>
  <c r="G101" i="9"/>
  <c r="C101" i="9"/>
  <c r="F101" i="9"/>
  <c r="F90" i="9"/>
  <c r="C90" i="9"/>
  <c r="D70" i="9"/>
  <c r="D71" i="9"/>
  <c r="D72" i="9"/>
  <c r="D73" i="9"/>
  <c r="D74" i="9"/>
  <c r="D75" i="9"/>
  <c r="D69" i="9"/>
  <c r="E54" i="9"/>
  <c r="E55" i="9"/>
  <c r="E56" i="9"/>
  <c r="E57" i="9"/>
  <c r="E58" i="9"/>
  <c r="E59" i="9"/>
  <c r="E60" i="9"/>
  <c r="E61" i="9"/>
  <c r="E53" i="9"/>
  <c r="B21" i="9"/>
  <c r="B23" i="9"/>
  <c r="B24" i="9"/>
  <c r="E7" i="9"/>
  <c r="E8" i="9"/>
  <c r="E9" i="9"/>
  <c r="E10" i="9"/>
  <c r="D7" i="9"/>
  <c r="D8" i="9"/>
  <c r="D9" i="9"/>
  <c r="D10" i="9"/>
  <c r="C7" i="9"/>
  <c r="C8" i="9"/>
  <c r="C9" i="9"/>
  <c r="C10" i="9"/>
  <c r="E6" i="9"/>
  <c r="D6" i="9"/>
  <c r="C6" i="9"/>
  <c r="C25" i="8"/>
  <c r="D20" i="8"/>
  <c r="E21" i="8"/>
  <c r="E22" i="8"/>
  <c r="E23" i="8"/>
  <c r="E20" i="8"/>
  <c r="C21" i="8"/>
  <c r="C22" i="8"/>
  <c r="C23" i="8"/>
  <c r="C20" i="8"/>
  <c r="D21" i="8"/>
  <c r="D22" i="8"/>
  <c r="D23" i="8"/>
  <c r="C7" i="8"/>
  <c r="C6" i="8"/>
  <c r="C5" i="8"/>
  <c r="C4" i="8"/>
  <c r="D4" i="8"/>
  <c r="D21" i="7"/>
  <c r="D22" i="7"/>
  <c r="D23" i="7"/>
  <c r="D24" i="7"/>
  <c r="D25" i="7"/>
  <c r="D26" i="7"/>
  <c r="E10" i="7"/>
  <c r="E9" i="7"/>
  <c r="E6" i="7"/>
  <c r="E3" i="7"/>
  <c r="E34" i="6"/>
  <c r="E35" i="6"/>
  <c r="E36" i="6"/>
  <c r="E33" i="6"/>
  <c r="D34" i="6"/>
  <c r="D35" i="6"/>
  <c r="D36" i="6"/>
  <c r="D33" i="6"/>
  <c r="C34" i="6"/>
  <c r="C35" i="6"/>
  <c r="C36" i="6"/>
  <c r="C33" i="6"/>
  <c r="E25" i="6"/>
  <c r="E26" i="6"/>
  <c r="E27" i="6"/>
  <c r="E24" i="6"/>
  <c r="D25" i="6"/>
  <c r="D26" i="6"/>
  <c r="D27" i="6"/>
  <c r="D24" i="6"/>
  <c r="C25" i="6"/>
  <c r="C26" i="6"/>
  <c r="C27" i="6"/>
  <c r="C24" i="6"/>
  <c r="G17" i="6"/>
  <c r="G18" i="6"/>
  <c r="G15" i="6"/>
  <c r="D16" i="6"/>
  <c r="D17" i="6"/>
  <c r="D18" i="6"/>
  <c r="D15" i="6"/>
  <c r="F18" i="6"/>
  <c r="F16" i="6"/>
  <c r="G16" i="6" s="1"/>
  <c r="F17" i="6"/>
  <c r="F15" i="6"/>
  <c r="G5" i="6"/>
  <c r="G6" i="6"/>
  <c r="G7" i="6"/>
  <c r="G8" i="6"/>
  <c r="G9" i="6"/>
  <c r="G4" i="6"/>
  <c r="F5" i="6"/>
  <c r="F6" i="6"/>
  <c r="F7" i="6"/>
  <c r="F8" i="6"/>
  <c r="F9" i="6"/>
  <c r="F4" i="6"/>
  <c r="E4" i="6"/>
  <c r="E5" i="6"/>
  <c r="E6" i="6"/>
  <c r="E7" i="6"/>
  <c r="E8" i="6"/>
  <c r="E9" i="6"/>
  <c r="D4" i="6"/>
  <c r="D5" i="6"/>
  <c r="D6" i="6"/>
  <c r="D7" i="6"/>
  <c r="D8" i="6"/>
  <c r="D9" i="6"/>
  <c r="C4" i="6"/>
  <c r="C5" i="6"/>
  <c r="C6" i="6"/>
  <c r="C7" i="6"/>
  <c r="C8" i="6"/>
  <c r="C9" i="6"/>
  <c r="D86" i="4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D7" i="10" l="1"/>
  <c r="F7" i="10"/>
  <c r="C7" i="10"/>
  <c r="E7" i="10"/>
  <c r="F63" i="4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<sst xmlns="http://schemas.openxmlformats.org/spreadsheetml/2006/main" count="1172" uniqueCount="242">
  <si>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</si>
  <si>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</si>
  <si>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</si>
  <si>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</si>
  <si>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</si>
  <si>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</si>
  <si>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</si>
  <si>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</si>
  <si>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</si>
  <si>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</si>
  <si>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</si>
  <si>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</si>
  <si>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</si>
  <si>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</si>
  <si>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</si>
  <si>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</si>
  <si>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</si>
  <si>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</si>
  <si>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</si>
  <si>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</si>
  <si>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</si>
  <si>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</si>
  <si>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</si>
  <si>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</si>
  <si>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</si>
  <si>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</si>
  <si>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</si>
  <si>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</si>
  <si>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</si>
  <si>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</si>
  <si>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</si>
  <si>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</si>
  <si>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</si>
  <si>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</si>
  <si>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</si>
  <si>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</si>
  <si>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</si>
  <si>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</si>
  <si>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</si>
  <si>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</si>
  <si>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</si>
  <si>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</si>
  <si>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</si>
  <si>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</si>
  <si>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</si>
  <si>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</si>
  <si>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</si>
  <si>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</si>
  <si>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</si>
  <si>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</si>
  <si>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</si>
  <si>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</si>
  <si>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</si>
  <si>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</si>
  <si>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</si>
  <si>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</si>
  <si>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</si>
  <si>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</si>
  <si>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</si>
  <si>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</si>
  <si>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</si>
  <si>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</si>
  <si>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</si>
  <si>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</si>
  <si>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</si>
  <si>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</si>
  <si>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</si>
  <si>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</si>
  <si>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</si>
  <si>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</si>
  <si>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</si>
  <si>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</si>
  <si>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</si>
  <si>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</si>
  <si>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</si>
  <si>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</si>
  <si>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</si>
  <si>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</si>
  <si>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</si>
  <si>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</si>
  <si>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</si>
  <si>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</si>
  <si>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</si>
  <si>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</si>
  <si>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</si>
  <si>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</si>
  <si>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</si>
  <si>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</si>
  <si>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</si>
  <si>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</si>
  <si>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</si>
  <si>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</si>
  <si>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</si>
  <si>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</si>
  <si>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</si>
  <si>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</si>
  <si>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</si>
  <si>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</si>
  <si>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</si>
  <si>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</si>
  <si>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</si>
  <si>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</si>
  <si>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</si>
  <si>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</si>
  <si>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</si>
  <si>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</si>
  <si>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</si>
  <si>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</si>
  <si>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</si>
  <si>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</si>
  <si>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</si>
  <si>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</si>
  <si>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</si>
  <si>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</si>
  <si>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</si>
  <si>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</si>
  <si>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</si>
  <si>
    <t>CPF</t>
  </si>
  <si>
    <t>Fórmula 4</t>
  </si>
  <si>
    <t>Todas juntas</t>
  </si>
  <si>
    <t>983.456.abc-10</t>
  </si>
  <si>
    <t>123.456.789-20</t>
  </si>
  <si>
    <t>123.478.789-21</t>
  </si>
  <si>
    <t>123.689.789-24</t>
  </si>
  <si>
    <t>123.321.789-23</t>
  </si>
  <si>
    <t>123.977.789-25</t>
  </si>
  <si>
    <t>Função ext.texto</t>
  </si>
  <si>
    <t>Função ext.texto + localizar</t>
  </si>
  <si>
    <t>Sobrenome</t>
  </si>
  <si>
    <t>Fórmula</t>
  </si>
  <si>
    <t>Pires</t>
  </si>
  <si>
    <t>Cardoso</t>
  </si>
  <si>
    <t>Gomes Souza</t>
  </si>
  <si>
    <t>Exemplo 2</t>
  </si>
  <si>
    <t>ana@gmail.com</t>
  </si>
  <si>
    <t>marcos@uol.com.br</t>
  </si>
  <si>
    <t>suely@hotmail.com</t>
  </si>
  <si>
    <t>Exemplo 1</t>
  </si>
  <si>
    <t>exemplo 2</t>
  </si>
  <si>
    <t>pedros@yahoo.com</t>
  </si>
  <si>
    <t>Exemplo 3</t>
  </si>
  <si>
    <t>exemplo 1</t>
  </si>
  <si>
    <t>Alves, Roberta</t>
  </si>
  <si>
    <t>Gomes Souza, Paulo</t>
  </si>
  <si>
    <t>Pires, Leonardo</t>
  </si>
  <si>
    <t>Rafaela, Cardoso</t>
  </si>
  <si>
    <t>Fórmula 1 - Substituir</t>
  </si>
  <si>
    <t>Fórmula 2 - Mudar</t>
  </si>
  <si>
    <t>Fórmula 3 - Mudar</t>
  </si>
  <si>
    <t>eu vi a casa de papel</t>
  </si>
  <si>
    <t>Olá: eu vi a casa de papel</t>
  </si>
  <si>
    <t>Travar Células /Ancora</t>
  </si>
  <si>
    <t>*Trava a célula com a tecla F4 (ficando: $F$19)</t>
  </si>
  <si>
    <t>ARRUMAR, DIREITA, SUBSTITUIR, REPT, NÚM, CARACT</t>
  </si>
  <si>
    <t>Bia+Alves+Diniz</t>
  </si>
  <si>
    <t>Primeiro Nome</t>
  </si>
  <si>
    <t>Último Nome</t>
  </si>
  <si>
    <t>Nome Sobrenome</t>
  </si>
  <si>
    <t>Cintia Alves Barbosa</t>
  </si>
  <si>
    <t>Marcos Alves</t>
  </si>
  <si>
    <t>Cláudio Gomes</t>
  </si>
  <si>
    <t>Nicole Castilho Pereira</t>
  </si>
  <si>
    <t>Cintia Alves Barbosa,</t>
  </si>
  <si>
    <t>Cintia</t>
  </si>
  <si>
    <t>Marcos</t>
  </si>
  <si>
    <t>Cláudio</t>
  </si>
  <si>
    <t>Nicole</t>
  </si>
  <si>
    <t>Barbosa</t>
  </si>
  <si>
    <t>Gomes</t>
  </si>
  <si>
    <t>Cinta Barbosa</t>
  </si>
  <si>
    <t>Borges</t>
  </si>
  <si>
    <t>Nicole Borges</t>
  </si>
  <si>
    <t>Cintia Alves Barbosa Pereira</t>
  </si>
  <si>
    <t>Funções MINÚSCULA, MAIÚSCULA E PRI.MAIUSCULA</t>
  </si>
  <si>
    <t>Ana Paula de Souza</t>
  </si>
  <si>
    <t>João Paulo Ramos</t>
  </si>
  <si>
    <t>Carlos Dutra</t>
  </si>
  <si>
    <t>Minúscula</t>
  </si>
  <si>
    <t>Maiúscula</t>
  </si>
  <si>
    <t>Primeira Maiúscula</t>
  </si>
  <si>
    <t>Jorge Moraes Martins</t>
  </si>
  <si>
    <t>Bruna Teodoro Fonseca</t>
  </si>
  <si>
    <t>Curso de excel do Básico ao Avançado, MACRO e VBA + POWER BI</t>
  </si>
  <si>
    <t>Frase</t>
  </si>
  <si>
    <t>Esquerda - Maiúsculo - Minúscula - Ext.Texto</t>
  </si>
  <si>
    <t>Forma 1</t>
  </si>
  <si>
    <t>Forma 2 multiplica por 1</t>
  </si>
  <si>
    <t>Forma 3 Text to columns</t>
  </si>
  <si>
    <t>Remover Duplicados</t>
  </si>
  <si>
    <t>Letícia</t>
  </si>
  <si>
    <t>Carla</t>
  </si>
  <si>
    <t>Thuany</t>
  </si>
  <si>
    <t>Allan</t>
  </si>
  <si>
    <t>Allana</t>
  </si>
  <si>
    <t>Forma 2</t>
  </si>
  <si>
    <t>*Com Fórmula</t>
  </si>
  <si>
    <t>*Dados &gt; Remover Duplicados</t>
  </si>
  <si>
    <t>Condição</t>
  </si>
  <si>
    <t>q</t>
  </si>
  <si>
    <t>e</t>
  </si>
  <si>
    <r>
      <t xml:space="preserve">Função </t>
    </r>
    <r>
      <rPr>
        <b/>
        <sz val="14"/>
        <color theme="1"/>
        <rFont val="Calibri"/>
        <family val="2"/>
        <scheme val="minor"/>
      </rPr>
      <t>SEERRO</t>
    </r>
  </si>
  <si>
    <t>Fórmula SOMA x SUBTOTAL</t>
  </si>
  <si>
    <t>Valor</t>
  </si>
  <si>
    <t>Total</t>
  </si>
  <si>
    <t>*Se aplicarmos filtro e usarmos a função SOMA e retirarmos alguns nomes, os valores não modificam, isso não ocorre com a função SUBTOTAL, onde o valor é modificado de acordo com o filtro aplicado</t>
  </si>
  <si>
    <t>Função Agregar</t>
  </si>
  <si>
    <t>Agregar</t>
  </si>
  <si>
    <t>MIN</t>
  </si>
  <si>
    <t>MAX</t>
  </si>
  <si>
    <t>MÉDIA</t>
  </si>
  <si>
    <t>Fórmulas 3D</t>
  </si>
  <si>
    <t>JAN</t>
  </si>
  <si>
    <t>FEV</t>
  </si>
  <si>
    <t>MAR</t>
  </si>
  <si>
    <t>ABR</t>
  </si>
  <si>
    <t>MAI</t>
  </si>
  <si>
    <t>JUN</t>
  </si>
  <si>
    <t>Arroz</t>
  </si>
  <si>
    <t>Feijão</t>
  </si>
  <si>
    <t>Trigo</t>
  </si>
  <si>
    <t>Macarrão</t>
  </si>
  <si>
    <t>CNPJ</t>
  </si>
  <si>
    <t>Fomarto</t>
  </si>
  <si>
    <t>Telefone</t>
  </si>
  <si>
    <t>Celular 1</t>
  </si>
  <si>
    <t>Celular 2</t>
  </si>
  <si>
    <t>ARRED</t>
  </si>
  <si>
    <t>ARRDONDAR PARA BAIXO</t>
  </si>
  <si>
    <t>ARREDONDAR PARA CIMA</t>
  </si>
  <si>
    <t>Aula:</t>
  </si>
  <si>
    <t>Truncar</t>
  </si>
  <si>
    <t>INT</t>
  </si>
  <si>
    <t>PAR</t>
  </si>
  <si>
    <t>IMPAR</t>
  </si>
  <si>
    <t>Remove o decimal deixando apenas o número inteiro</t>
  </si>
  <si>
    <t>Retorna o número inteiro anterior</t>
  </si>
  <si>
    <t>Retorna o número arredondado para o inteiro PAR mais próximo</t>
  </si>
  <si>
    <t>Retorna o número arredondado para cima até o inteiro ímpar mais próximo</t>
  </si>
  <si>
    <t>Números</t>
  </si>
  <si>
    <t>Int</t>
  </si>
  <si>
    <t>Par</t>
  </si>
  <si>
    <t>Impar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</si>
</sst>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4" formatCode="_-* #,##0_-;\-* #,##0_-;_-* &quot;-&quot;??_-;_-@_-"/>
    <numFmt numFmtId="166" formatCode="000&quot;.&quot;000&quot;.&quot;000\-00"/>
    <numFmt numFmtId="171" formatCode="00&quot;.&quot;000&quot;.&quot;000&quot;/&quot;0000\-00"/>
    <numFmt numFmtId="172" formatCode="&quot;(&quot;00&quot;)&quot;&quot; &quot;00000\-0000"/>
  </numFmts>
  <fonts count="2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6"/>
      <name val="Calibri"/>
      <family val="2"/>
      <scheme val="minor"/>
    </font>
    <font>
      <sz val="1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9" tint="0.79998168889431442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96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0" fillId="0" borderId="0" xfId="0" applyAlignment="1">
      <alignment horizontal="center"/>
    </xf>
    <xf numFmtId="0" fontId="2" fillId="3" borderId="1" xfId="0" applyFont="1" applyFill="1" applyBorder="1"/>
    <xf numFmtId="0" fontId="12" fillId="0" borderId="1" xfId="2" applyBorder="1"/>
    <xf numFmtId="0" fontId="2" fillId="3" borderId="4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0" fillId="12" borderId="1" xfId="0" applyFill="1" applyBorder="1"/>
    <xf numFmtId="0" fontId="0" fillId="0" borderId="0" xfId="0" applyAlignment="1">
      <alignment horizontal="center" vertical="center"/>
    </xf>
    <xf numFmtId="0" fontId="16" fillId="0" borderId="0" xfId="0" applyFont="1"/>
    <xf numFmtId="49" fontId="0" fillId="0" borderId="0" xfId="0" applyNumberFormat="1"/>
    <xf numFmtId="1" fontId="0" fillId="0" borderId="0" xfId="0" applyNumberFormat="1"/>
    <xf numFmtId="0" fontId="18" fillId="0" borderId="0" xfId="0" applyFont="1"/>
    <xf numFmtId="0" fontId="17" fillId="11" borderId="1" xfId="0" applyFont="1" applyFill="1" applyBorder="1"/>
    <xf numFmtId="0" fontId="19" fillId="0" borderId="0" xfId="0" applyFont="1"/>
    <xf numFmtId="0" fontId="0" fillId="0" borderId="1" xfId="1" applyNumberFormat="1" applyFont="1" applyBorder="1" applyAlignment="1">
      <alignment horizontal="center" vertical="center"/>
    </xf>
    <xf numFmtId="0" fontId="20" fillId="0" borderId="0" xfId="0" applyFont="1"/>
    <xf numFmtId="0" fontId="0" fillId="12" borderId="1" xfId="0" applyFill="1" applyBorder="1" applyAlignment="1">
      <alignment horizontal="center" vertical="center"/>
    </xf>
    <xf numFmtId="0" fontId="0" fillId="13" borderId="1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5" xfId="0" applyFill="1" applyBorder="1"/>
    <xf numFmtId="0" fontId="0" fillId="13" borderId="9" xfId="0" applyFill="1" applyBorder="1"/>
    <xf numFmtId="0" fontId="0" fillId="13" borderId="5" xfId="0" applyFill="1" applyBorder="1" applyAlignment="1">
      <alignment horizontal="center"/>
    </xf>
    <xf numFmtId="0" fontId="0" fillId="0" borderId="10" xfId="0" applyBorder="1"/>
    <xf numFmtId="0" fontId="0" fillId="13" borderId="7" xfId="0" applyFill="1" applyBorder="1" applyAlignment="1">
      <alignment horizontal="center"/>
    </xf>
    <xf numFmtId="0" fontId="0" fillId="13" borderId="1" xfId="0" applyFill="1" applyBorder="1" applyAlignment="1">
      <alignment horizontal="center"/>
    </xf>
    <xf numFmtId="0" fontId="0" fillId="13" borderId="6" xfId="0" applyFill="1" applyBorder="1" applyAlignment="1">
      <alignment horizontal="center"/>
    </xf>
    <xf numFmtId="0" fontId="0" fillId="0" borderId="11" xfId="0" applyBorder="1"/>
    <xf numFmtId="0" fontId="0" fillId="13" borderId="1" xfId="0" applyFill="1" applyBorder="1" applyAlignment="1">
      <alignment horizontal="center" vertical="center"/>
    </xf>
    <xf numFmtId="1" fontId="0" fillId="0" borderId="1" xfId="0" applyNumberFormat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11" fillId="0" borderId="0" xfId="0" applyFont="1" applyAlignment="1">
      <alignment horizontal="center" vertical="center"/>
    </xf>
    <xf numFmtId="0" fontId="13" fillId="0" borderId="5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13" fillId="0" borderId="7" xfId="0" applyFont="1" applyBorder="1" applyAlignment="1">
      <alignment horizontal="left"/>
    </xf>
    <xf numFmtId="0" fontId="11" fillId="0" borderId="0" xfId="0" applyFont="1" applyAlignment="1">
      <alignment horizontal="center"/>
    </xf>
    <xf numFmtId="0" fontId="14" fillId="11" borderId="5" xfId="0" applyFont="1" applyFill="1" applyBorder="1" applyAlignment="1">
      <alignment horizontal="left"/>
    </xf>
    <xf numFmtId="0" fontId="14" fillId="11" borderId="6" xfId="0" applyFont="1" applyFill="1" applyBorder="1" applyAlignment="1">
      <alignment horizontal="left"/>
    </xf>
    <xf numFmtId="0" fontId="14" fillId="11" borderId="7" xfId="0" applyFont="1" applyFill="1" applyBorder="1" applyAlignment="1">
      <alignment horizontal="left"/>
    </xf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0" xfId="0" applyAlignment="1">
      <alignment horizontal="center" vertical="center" wrapText="1"/>
    </xf>
    <xf numFmtId="0" fontId="18" fillId="0" borderId="11" xfId="0" applyFont="1" applyBorder="1" applyAlignment="1">
      <alignment horizontal="center"/>
    </xf>
    <xf numFmtId="166" fontId="0" fillId="0" borderId="0" xfId="0" applyNumberFormat="1"/>
    <xf numFmtId="171" fontId="0" fillId="0" borderId="0" xfId="0" applyNumberFormat="1"/>
    <xf numFmtId="166" fontId="21" fillId="0" borderId="0" xfId="0" applyNumberFormat="1" applyFont="1" applyAlignment="1"/>
    <xf numFmtId="172" fontId="0" fillId="0" borderId="1" xfId="0" applyNumberFormat="1" applyBorder="1"/>
    <xf numFmtId="0" fontId="16" fillId="0" borderId="1" xfId="0" applyFont="1" applyBorder="1"/>
    <xf numFmtId="0" fontId="0" fillId="12" borderId="3" xfId="0" applyFill="1" applyBorder="1" applyAlignment="1">
      <alignment horizontal="center" vertical="center"/>
    </xf>
    <xf numFmtId="0" fontId="0" fillId="12" borderId="3" xfId="0" applyFill="1" applyBorder="1" applyAlignment="1">
      <alignment horizontal="center" vertical="center" wrapText="1"/>
    </xf>
    <xf numFmtId="0" fontId="0" fillId="0" borderId="0" xfId="0" applyBorder="1"/>
    <xf numFmtId="0" fontId="0" fillId="0" borderId="6" xfId="0" applyBorder="1"/>
    <xf numFmtId="2" fontId="0" fillId="0" borderId="1" xfId="0" applyNumberFormat="1" applyBorder="1" applyAlignment="1">
      <alignment horizontal="center"/>
    </xf>
    <xf numFmtId="0" fontId="0" fillId="14" borderId="5" xfId="0" applyFill="1" applyBorder="1" applyAlignment="1">
      <alignment horizontal="right"/>
    </xf>
    <xf numFmtId="0" fontId="0" fillId="14" borderId="6" xfId="0" applyFill="1" applyBorder="1" applyAlignment="1">
      <alignment horizontal="center"/>
    </xf>
    <xf numFmtId="0" fontId="0" fillId="14" borderId="6" xfId="0" applyFill="1" applyBorder="1"/>
    <xf numFmtId="0" fontId="0" fillId="14" borderId="13" xfId="0" applyFill="1" applyBorder="1" applyAlignment="1">
      <alignment horizontal="right"/>
    </xf>
    <xf numFmtId="0" fontId="0" fillId="14" borderId="12" xfId="0" applyFill="1" applyBorder="1" applyAlignment="1">
      <alignment horizontal="center"/>
    </xf>
    <xf numFmtId="0" fontId="0" fillId="14" borderId="12" xfId="0" applyFill="1" applyBorder="1"/>
    <xf numFmtId="0" fontId="0" fillId="14" borderId="7" xfId="0" applyFill="1" applyBorder="1"/>
    <xf numFmtId="0" fontId="0" fillId="14" borderId="14" xfId="0" applyFill="1" applyBorder="1"/>
    <xf numFmtId="0" fontId="0" fillId="14" borderId="0" xfId="0" applyFill="1" applyBorder="1"/>
    <xf numFmtId="38" fontId="0" fillId="0" borderId="1" xfId="0" applyNumberFormat="1" applyBorder="1" applyAlignment="1">
      <alignment horizontal="center"/>
    </xf>
    <xf numFmtId="40" fontId="0" fillId="0" borderId="1" xfId="0" applyNumberFormat="1" applyBorder="1" applyAlignment="1">
      <alignment horizontal="center"/>
    </xf>
    <xf numFmtId="0" fontId="0" fillId="0" borderId="1" xfId="0" applyNumberFormat="1" applyBorder="1" applyAlignment="1">
      <alignment horizontal="center"/>
    </xf>
  </cellXfs>
  <cellStyles count="3">
    <cellStyle name="Hiperlink" xfId="2" builtinId="8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suely@hotmail.com" TargetMode="External"/><Relationship Id="rId2" Type="http://schemas.openxmlformats.org/officeDocument/2006/relationships/hyperlink" Target="mailto:marcos@uol.com.br" TargetMode="External"/><Relationship Id="rId1" Type="http://schemas.openxmlformats.org/officeDocument/2006/relationships/hyperlink" Target="mailto:ana@gmail.com" TargetMode="External"/><Relationship Id="rId4" Type="http://schemas.openxmlformats.org/officeDocument/2006/relationships/hyperlink" Target="mailto:pedros@yahoo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17E4A-7EC6-41FA-93A1-207FCB0CD1C6}">
  <dimension ref="B1:H7"/>
  <sheetViews>
    <sheetView workbookViewId="0">
      <selection activeCell="E12" sqref="E12"/>
    </sheetView>
  </sheetViews>
  <sheetFormatPr defaultRowHeight="14.6" x14ac:dyDescent="0.4"/>
  <sheetData>
    <row r="1" spans="2:8" ht="20.6" x14ac:dyDescent="0.55000000000000004">
      <c r="B1" s="73" t="s">
        <v>210</v>
      </c>
      <c r="C1" s="73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2">
        <f>SUM(Fórm_3D_Merc_A:Fórm_3D_Merc_C!C3)</f>
        <v>52</v>
      </c>
      <c r="D3" s="52">
        <f>SUM(Fórm_3D_Merc_A:Fórm_3D_Merc_C!D3)</f>
        <v>54</v>
      </c>
      <c r="E3" s="52">
        <f>SUM(Fórm_3D_Merc_A:Fórm_3D_Merc_C!E3)</f>
        <v>60</v>
      </c>
      <c r="F3" s="52">
        <f>SUM(Fórm_3D_Merc_A:Fórm_3D_Merc_C!F3)</f>
        <v>51</v>
      </c>
      <c r="G3" s="52">
        <f>SUM(Fórm_3D_Merc_A:Fórm_3D_Merc_C!G3)</f>
        <v>54</v>
      </c>
      <c r="H3" s="52">
        <f>SUM(Fórm_3D_Merc_A:Fórm_3D_Merc_C!H3)</f>
        <v>62</v>
      </c>
    </row>
    <row r="4" spans="2:8" x14ac:dyDescent="0.4">
      <c r="B4" s="6" t="s">
        <v>218</v>
      </c>
      <c r="C4" s="52">
        <f>SUM(Fórm_3D_Merc_A:Fórm_3D_Merc_C!C4)</f>
        <v>44</v>
      </c>
      <c r="D4" s="52">
        <f>SUM(Fórm_3D_Merc_A:Fórm_3D_Merc_C!D4)</f>
        <v>19</v>
      </c>
      <c r="E4" s="52">
        <f>SUM(Fórm_3D_Merc_A:Fórm_3D_Merc_C!E4)</f>
        <v>22</v>
      </c>
      <c r="F4" s="52">
        <f>SUM(Fórm_3D_Merc_A:Fórm_3D_Merc_C!F4)</f>
        <v>18</v>
      </c>
      <c r="G4" s="52">
        <f>SUM(Fórm_3D_Merc_A:Fórm_3D_Merc_C!G4)</f>
        <v>43</v>
      </c>
      <c r="H4" s="52">
        <f>SUM(Fórm_3D_Merc_A:Fórm_3D_Merc_C!H4)</f>
        <v>53</v>
      </c>
    </row>
    <row r="5" spans="2:8" x14ac:dyDescent="0.4">
      <c r="B5" s="6" t="s">
        <v>219</v>
      </c>
      <c r="C5" s="52">
        <f>SUM(Fórm_3D_Merc_A:Fórm_3D_Merc_C!C5)</f>
        <v>27</v>
      </c>
      <c r="D5" s="52">
        <f>SUM(Fórm_3D_Merc_A:Fórm_3D_Merc_C!D5)</f>
        <v>37</v>
      </c>
      <c r="E5" s="52">
        <f>SUM(Fórm_3D_Merc_A:Fórm_3D_Merc_C!E5)</f>
        <v>19</v>
      </c>
      <c r="F5" s="52">
        <f>SUM(Fórm_3D_Merc_A:Fórm_3D_Merc_C!F5)</f>
        <v>29</v>
      </c>
      <c r="G5" s="52">
        <f>SUM(Fórm_3D_Merc_A:Fórm_3D_Merc_C!G5)</f>
        <v>38</v>
      </c>
      <c r="H5" s="52">
        <f>SUM(Fórm_3D_Merc_A:Fórm_3D_Merc_C!H5)</f>
        <v>52</v>
      </c>
    </row>
    <row r="6" spans="2:8" x14ac:dyDescent="0.4">
      <c r="B6" s="6" t="s">
        <v>220</v>
      </c>
      <c r="C6" s="52">
        <f>SUM(Fórm_3D_Merc_A:Fórm_3D_Merc_C!C6)</f>
        <v>51</v>
      </c>
      <c r="D6" s="52">
        <f>SUM(Fórm_3D_Merc_A:Fórm_3D_Merc_C!D6)</f>
        <v>49</v>
      </c>
      <c r="E6" s="52">
        <f>SUM(Fórm_3D_Merc_A:Fórm_3D_Merc_C!E6)</f>
        <v>45</v>
      </c>
      <c r="F6" s="52">
        <f>SUM(Fórm_3D_Merc_A:Fórm_3D_Merc_C!F6)</f>
        <v>35</v>
      </c>
      <c r="G6" s="52">
        <f>SUM(Fórm_3D_Merc_A:Fórm_3D_Merc_C!G6)</f>
        <v>40</v>
      </c>
      <c r="H6" s="52">
        <f>SUM(Fórm_3D_Merc_A:Fórm_3D_Merc_C!H6)</f>
        <v>67</v>
      </c>
    </row>
    <row r="7" spans="2:8" x14ac:dyDescent="0.4">
      <c r="B7" s="40" t="s">
        <v>203</v>
      </c>
      <c r="C7" s="52">
        <f>SUM(C3:C6)</f>
        <v>174</v>
      </c>
      <c r="D7" s="52">
        <f t="shared" ref="D7:H7" si="0">SUM(D3:D6)</f>
        <v>159</v>
      </c>
      <c r="E7" s="52">
        <f t="shared" si="0"/>
        <v>146</v>
      </c>
      <c r="F7" s="52">
        <f t="shared" si="0"/>
        <v>133</v>
      </c>
      <c r="G7" s="52">
        <f t="shared" si="0"/>
        <v>175</v>
      </c>
      <c r="H7" s="52">
        <f t="shared" si="0"/>
        <v>234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D45BB-37F2-4DEB-A1D0-F80FB21E8860}">
  <dimension ref="B1:H6"/>
  <sheetViews>
    <sheetView workbookViewId="0">
      <selection activeCell="E5" sqref="E5"/>
    </sheetView>
  </sheetViews>
  <sheetFormatPr defaultRowHeight="14.6" x14ac:dyDescent="0.4"/>
  <sheetData>
    <row r="1" spans="2:8" ht="20.6" x14ac:dyDescent="0.55000000000000004">
      <c r="B1" s="73" t="s">
        <v>210</v>
      </c>
      <c r="C1" s="73"/>
      <c r="E1" s="20"/>
    </row>
    <row r="2" spans="2:8" x14ac:dyDescent="0.4">
      <c r="B2" s="40" t="s">
        <v>91</v>
      </c>
      <c r="C2" s="51" t="s">
        <v>211</v>
      </c>
      <c r="D2" s="51" t="s">
        <v>212</v>
      </c>
      <c r="E2" s="51" t="s">
        <v>213</v>
      </c>
      <c r="F2" s="51" t="s">
        <v>214</v>
      </c>
      <c r="G2" s="51" t="s">
        <v>215</v>
      </c>
      <c r="H2" s="51" t="s">
        <v>216</v>
      </c>
    </row>
    <row r="3" spans="2:8" x14ac:dyDescent="0.4">
      <c r="B3" s="6" t="s">
        <v>217</v>
      </c>
      <c r="C3" s="52">
        <v>26</v>
      </c>
      <c r="D3" s="52">
        <v>17</v>
      </c>
      <c r="E3" s="52">
        <v>23</v>
      </c>
      <c r="F3" s="52">
        <v>12</v>
      </c>
      <c r="G3" s="52">
        <v>2</v>
      </c>
      <c r="H3" s="52">
        <v>5</v>
      </c>
    </row>
    <row r="4" spans="2:8" x14ac:dyDescent="0.4">
      <c r="B4" s="6" t="s">
        <v>218</v>
      </c>
      <c r="C4" s="52">
        <v>27</v>
      </c>
      <c r="D4" s="52">
        <v>9</v>
      </c>
      <c r="E4" s="52">
        <v>16</v>
      </c>
      <c r="F4" s="52">
        <v>6</v>
      </c>
      <c r="G4" s="52">
        <v>20</v>
      </c>
      <c r="H4" s="52">
        <v>19</v>
      </c>
    </row>
    <row r="5" spans="2:8" x14ac:dyDescent="0.4">
      <c r="B5" s="6" t="s">
        <v>219</v>
      </c>
      <c r="C5" s="52">
        <v>8</v>
      </c>
      <c r="D5" s="52">
        <v>11</v>
      </c>
      <c r="E5" s="52">
        <v>10</v>
      </c>
      <c r="F5" s="52">
        <v>12</v>
      </c>
      <c r="G5" s="52">
        <v>20</v>
      </c>
      <c r="H5" s="52">
        <v>25</v>
      </c>
    </row>
    <row r="6" spans="2:8" x14ac:dyDescent="0.4">
      <c r="B6" s="6" t="s">
        <v>220</v>
      </c>
      <c r="C6" s="52">
        <v>19</v>
      </c>
      <c r="D6" s="52">
        <v>13</v>
      </c>
      <c r="E6" s="52">
        <v>4</v>
      </c>
      <c r="F6" s="52">
        <v>8</v>
      </c>
      <c r="G6" s="52">
        <v>6</v>
      </c>
      <c r="H6" s="52">
        <v>28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A9EC17-BCB4-4A3E-ABBD-FEF8F78FF911}">
  <dimension ref="B1:H6"/>
  <sheetViews>
    <sheetView workbookViewId="0">
      <selection activeCell="C3" sqref="C3"/>
    </sheetView>
  </sheetViews>
  <sheetFormatPr defaultRowHeight="14.6" x14ac:dyDescent="0.4"/>
  <sheetData>
    <row r="1" spans="2:8" ht="20.6" x14ac:dyDescent="0.55000000000000004">
      <c r="B1" s="73" t="s">
        <v>210</v>
      </c>
      <c r="C1" s="73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5</v>
      </c>
      <c r="D3" s="5">
        <v>15</v>
      </c>
      <c r="E3" s="5">
        <v>20</v>
      </c>
      <c r="F3" s="5">
        <v>25</v>
      </c>
      <c r="G3" s="5">
        <v>30</v>
      </c>
      <c r="H3" s="5">
        <v>35</v>
      </c>
    </row>
    <row r="4" spans="2:8" x14ac:dyDescent="0.4">
      <c r="B4" s="6" t="s">
        <v>218</v>
      </c>
      <c r="C4" s="5">
        <v>1</v>
      </c>
      <c r="D4" s="5">
        <v>3</v>
      </c>
      <c r="E4" s="5">
        <v>5</v>
      </c>
      <c r="F4" s="5">
        <v>7</v>
      </c>
      <c r="G4" s="5">
        <v>9</v>
      </c>
      <c r="H4" s="5">
        <v>11</v>
      </c>
    </row>
    <row r="5" spans="2:8" x14ac:dyDescent="0.4">
      <c r="B5" s="6" t="s">
        <v>219</v>
      </c>
      <c r="C5" s="5">
        <v>2</v>
      </c>
      <c r="D5" s="5">
        <v>4</v>
      </c>
      <c r="E5" s="5">
        <v>6</v>
      </c>
      <c r="F5" s="5">
        <v>8</v>
      </c>
      <c r="G5" s="5">
        <v>10</v>
      </c>
      <c r="H5" s="5">
        <v>12</v>
      </c>
    </row>
    <row r="6" spans="2:8" x14ac:dyDescent="0.4">
      <c r="B6" s="6" t="s">
        <v>220</v>
      </c>
      <c r="C6" s="5">
        <v>3</v>
      </c>
      <c r="D6" s="5">
        <v>7</v>
      </c>
      <c r="E6" s="5">
        <v>11</v>
      </c>
      <c r="F6" s="5">
        <v>15</v>
      </c>
      <c r="G6" s="5">
        <v>17</v>
      </c>
      <c r="H6" s="5">
        <v>21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D16E4E-1AFC-4D38-A1A0-5EAFBA1008D2}">
  <dimension ref="B1:H6"/>
  <sheetViews>
    <sheetView workbookViewId="0">
      <selection activeCell="D5" sqref="D5"/>
    </sheetView>
  </sheetViews>
  <sheetFormatPr defaultRowHeight="14.6" x14ac:dyDescent="0.4"/>
  <sheetData>
    <row r="1" spans="2:8" ht="20.6" x14ac:dyDescent="0.55000000000000004">
      <c r="B1" s="73" t="s">
        <v>210</v>
      </c>
      <c r="C1" s="73"/>
      <c r="E1" s="20"/>
    </row>
    <row r="2" spans="2:8" x14ac:dyDescent="0.4">
      <c r="B2" s="40" t="s">
        <v>91</v>
      </c>
      <c r="C2" s="48" t="s">
        <v>211</v>
      </c>
      <c r="D2" s="48" t="s">
        <v>212</v>
      </c>
      <c r="E2" s="48" t="s">
        <v>213</v>
      </c>
      <c r="F2" s="48" t="s">
        <v>214</v>
      </c>
      <c r="G2" s="48" t="s">
        <v>215</v>
      </c>
      <c r="H2" s="48" t="s">
        <v>216</v>
      </c>
    </row>
    <row r="3" spans="2:8" x14ac:dyDescent="0.4">
      <c r="B3" s="6" t="s">
        <v>217</v>
      </c>
      <c r="C3" s="5">
        <v>21</v>
      </c>
      <c r="D3" s="5">
        <v>22</v>
      </c>
      <c r="E3" s="5">
        <v>17</v>
      </c>
      <c r="F3" s="5">
        <v>14</v>
      </c>
      <c r="G3" s="5">
        <v>22</v>
      </c>
      <c r="H3" s="5">
        <v>22</v>
      </c>
    </row>
    <row r="4" spans="2:8" x14ac:dyDescent="0.4">
      <c r="B4" s="6" t="s">
        <v>218</v>
      </c>
      <c r="C4" s="5">
        <v>16</v>
      </c>
      <c r="D4" s="5">
        <v>7</v>
      </c>
      <c r="E4" s="5">
        <v>1</v>
      </c>
      <c r="F4" s="5">
        <v>5</v>
      </c>
      <c r="G4" s="5">
        <v>14</v>
      </c>
      <c r="H4" s="5">
        <v>23</v>
      </c>
    </row>
    <row r="5" spans="2:8" x14ac:dyDescent="0.4">
      <c r="B5" s="6" t="s">
        <v>219</v>
      </c>
      <c r="C5" s="5">
        <v>17</v>
      </c>
      <c r="D5" s="5">
        <v>22</v>
      </c>
      <c r="E5" s="5">
        <v>3</v>
      </c>
      <c r="F5" s="5">
        <v>9</v>
      </c>
      <c r="G5" s="5">
        <v>8</v>
      </c>
      <c r="H5" s="5">
        <v>15</v>
      </c>
    </row>
    <row r="6" spans="2:8" x14ac:dyDescent="0.4">
      <c r="B6" s="6" t="s">
        <v>220</v>
      </c>
      <c r="C6" s="5">
        <v>29</v>
      </c>
      <c r="D6" s="5">
        <v>29</v>
      </c>
      <c r="E6" s="5">
        <v>30</v>
      </c>
      <c r="F6" s="5">
        <v>12</v>
      </c>
      <c r="G6" s="5">
        <v>17</v>
      </c>
      <c r="H6" s="5">
        <v>18</v>
      </c>
    </row>
  </sheetData>
  <mergeCells count="1">
    <mergeCell ref="B1:C1"/>
  </mergeCells>
  <pageMargins left="0.511811024" right="0.511811024" top="0.78740157499999996" bottom="0.78740157499999996" header="0.31496062000000002" footer="0.3149606200000000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4BA9E7-A8BB-4F3F-B83C-60EFC7057878}">
  <dimension ref="B3:C24"/>
  <sheetViews>
    <sheetView workbookViewId="0">
      <selection activeCell="C28" sqref="C28"/>
    </sheetView>
  </sheetViews>
  <sheetFormatPr defaultRowHeight="14.6" x14ac:dyDescent="0.4"/>
  <cols>
    <col min="2" max="2" width="10.15234375" bestFit="1" customWidth="1"/>
    <col min="3" max="3" width="20.69140625" style="74" bestFit="1" customWidth="1"/>
  </cols>
  <sheetData>
    <row r="3" spans="2:3" x14ac:dyDescent="0.4">
      <c r="B3" t="s">
        <v>117</v>
      </c>
      <c r="C3" s="74">
        <v>12345678901</v>
      </c>
    </row>
    <row r="4" spans="2:3" x14ac:dyDescent="0.4">
      <c r="B4" t="s">
        <v>117</v>
      </c>
      <c r="C4" s="74">
        <v>98765432100</v>
      </c>
    </row>
    <row r="5" spans="2:3" x14ac:dyDescent="0.4">
      <c r="C5" s="76">
        <v>12345678901</v>
      </c>
    </row>
    <row r="6" spans="2:3" x14ac:dyDescent="0.4">
      <c r="C6" s="76">
        <v>98765432101</v>
      </c>
    </row>
    <row r="7" spans="2:3" x14ac:dyDescent="0.4">
      <c r="C7" s="76">
        <v>24681357901</v>
      </c>
    </row>
    <row r="8" spans="2:3" x14ac:dyDescent="0.4">
      <c r="C8" s="76">
        <v>13579246801</v>
      </c>
    </row>
    <row r="9" spans="2:3" x14ac:dyDescent="0.4">
      <c r="C9" s="76">
        <v>86420975301</v>
      </c>
    </row>
    <row r="13" spans="2:3" x14ac:dyDescent="0.4">
      <c r="B13" t="s">
        <v>221</v>
      </c>
      <c r="C13" s="75">
        <v>23456789012345</v>
      </c>
    </row>
    <row r="14" spans="2:3" x14ac:dyDescent="0.4">
      <c r="C14" s="75">
        <v>87654321987654</v>
      </c>
    </row>
    <row r="15" spans="2:3" x14ac:dyDescent="0.4">
      <c r="C15" s="75">
        <v>21987654987321</v>
      </c>
    </row>
    <row r="16" spans="2:3" x14ac:dyDescent="0.4">
      <c r="C16" s="75">
        <v>21456987558987</v>
      </c>
    </row>
    <row r="17" spans="2:3" x14ac:dyDescent="0.4">
      <c r="C17" s="75">
        <v>89654456321000</v>
      </c>
    </row>
    <row r="21" spans="2:3" x14ac:dyDescent="0.4">
      <c r="B21" t="s">
        <v>222</v>
      </c>
    </row>
    <row r="22" spans="2:3" x14ac:dyDescent="0.4">
      <c r="B22" t="s">
        <v>223</v>
      </c>
    </row>
    <row r="23" spans="2:3" ht="18.45" x14ac:dyDescent="0.5">
      <c r="B23" s="78" t="s">
        <v>224</v>
      </c>
      <c r="C23" s="77">
        <v>21999224155</v>
      </c>
    </row>
    <row r="24" spans="2:3" ht="18.45" x14ac:dyDescent="0.5">
      <c r="B24" s="78" t="s">
        <v>225</v>
      </c>
      <c r="C24" s="77">
        <v>21988381435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390ABA-F68E-4146-8E27-D7A17FDA62F0}">
  <dimension ref="A2:D3"/>
  <sheetViews>
    <sheetView workbookViewId="0">
      <selection activeCell="D4" sqref="D4"/>
    </sheetView>
  </sheetViews>
  <sheetFormatPr defaultRowHeight="14.6" x14ac:dyDescent="0.4"/>
  <cols>
    <col min="1" max="1" width="11.84375" bestFit="1" customWidth="1"/>
    <col min="2" max="2" width="14.23046875" customWidth="1"/>
    <col min="3" max="3" width="11.53515625" customWidth="1"/>
    <col min="4" max="4" width="12.84375" customWidth="1"/>
    <col min="5" max="5" width="12.765625" customWidth="1"/>
  </cols>
  <sheetData>
    <row r="2" spans="1:4" ht="29.6" customHeight="1" x14ac:dyDescent="0.4">
      <c r="B2" s="79" t="s">
        <v>226</v>
      </c>
      <c r="C2" s="80" t="s">
        <v>227</v>
      </c>
      <c r="D2" s="80" t="s">
        <v>228</v>
      </c>
    </row>
    <row r="3" spans="1:4" x14ac:dyDescent="0.4">
      <c r="A3" s="6">
        <v>123.66887699999999</v>
      </c>
      <c r="B3" s="6">
        <f>ROUND(A3,1)</f>
        <v>123.7</v>
      </c>
      <c r="C3" s="6">
        <f>ROUNDDOWN(A3,1)</f>
        <v>123.6</v>
      </c>
      <c r="D3" s="6">
        <f>ROUNDUP(A3,2)</f>
        <v>123.67</v>
      </c>
    </row>
  </sheetData>
  <pageMargins left="0.511811024" right="0.511811024" top="0.78740157499999996" bottom="0.78740157499999996" header="0.31496062000000002" footer="0.3149606200000000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A91499-543C-4010-836C-922B98EDDDBF}">
  <dimension ref="B2:J19"/>
  <sheetViews>
    <sheetView showGridLines="0" tabSelected="1" workbookViewId="0">
      <selection activeCell="F19" sqref="F19"/>
    </sheetView>
  </sheetViews>
  <sheetFormatPr defaultRowHeight="14.6" x14ac:dyDescent="0.4"/>
  <cols>
    <col min="3" max="3" width="10.4609375" customWidth="1"/>
    <col min="4" max="4" width="10.3046875" customWidth="1"/>
    <col min="5" max="5" width="9.921875" customWidth="1"/>
    <col min="6" max="6" width="10.4609375" customWidth="1"/>
  </cols>
  <sheetData>
    <row r="2" spans="2:10" x14ac:dyDescent="0.4">
      <c r="B2" s="84" t="s">
        <v>229</v>
      </c>
      <c r="C2" s="85" t="s">
        <v>230</v>
      </c>
      <c r="D2" s="86" t="s">
        <v>234</v>
      </c>
      <c r="E2" s="86"/>
      <c r="F2" s="86"/>
      <c r="G2" s="89"/>
      <c r="H2" s="90"/>
      <c r="I2" s="81"/>
      <c r="J2" s="81"/>
    </row>
    <row r="3" spans="2:10" x14ac:dyDescent="0.4">
      <c r="B3" s="87" t="s">
        <v>229</v>
      </c>
      <c r="C3" s="88" t="s">
        <v>231</v>
      </c>
      <c r="D3" s="89" t="s">
        <v>235</v>
      </c>
      <c r="E3" s="89"/>
      <c r="F3" s="90"/>
      <c r="G3" s="82"/>
      <c r="H3" s="81"/>
      <c r="I3" s="81"/>
      <c r="J3" s="81"/>
    </row>
    <row r="4" spans="2:10" x14ac:dyDescent="0.4">
      <c r="B4" s="87" t="s">
        <v>229</v>
      </c>
      <c r="C4" s="88" t="s">
        <v>232</v>
      </c>
      <c r="D4" s="89" t="s">
        <v>236</v>
      </c>
      <c r="E4" s="89"/>
      <c r="F4" s="89"/>
      <c r="G4" s="92"/>
      <c r="H4" s="89"/>
      <c r="I4" s="91"/>
      <c r="J4" s="81"/>
    </row>
    <row r="5" spans="2:10" x14ac:dyDescent="0.4">
      <c r="B5" s="84" t="s">
        <v>229</v>
      </c>
      <c r="C5" s="85" t="s">
        <v>233</v>
      </c>
      <c r="D5" s="86" t="s">
        <v>237</v>
      </c>
      <c r="E5" s="86"/>
      <c r="F5" s="86"/>
      <c r="G5" s="86"/>
      <c r="H5" s="86"/>
      <c r="I5" s="86"/>
      <c r="J5" s="90"/>
    </row>
    <row r="8" spans="2:10" x14ac:dyDescent="0.4">
      <c r="B8" s="48" t="s">
        <v>238</v>
      </c>
      <c r="C8" s="48" t="s">
        <v>230</v>
      </c>
      <c r="D8" s="48" t="s">
        <v>239</v>
      </c>
      <c r="E8" s="48" t="s">
        <v>240</v>
      </c>
      <c r="F8" s="48" t="s">
        <v>241</v>
      </c>
    </row>
    <row r="9" spans="2:10" x14ac:dyDescent="0.4">
      <c r="B9" s="5">
        <v>60.78</v>
      </c>
      <c r="C9" s="95">
        <f>TRUNC(B9,0)</f>
        <v>60</v>
      </c>
      <c r="D9" s="83">
        <f>INT(B9)</f>
        <v>60</v>
      </c>
      <c r="E9" s="5">
        <f>EVEN(B9)</f>
        <v>62</v>
      </c>
      <c r="F9" s="5">
        <f>ODD(B9)</f>
        <v>61</v>
      </c>
    </row>
    <row r="10" spans="2:10" x14ac:dyDescent="0.4">
      <c r="B10" s="5">
        <v>71.540000000000006</v>
      </c>
      <c r="C10" s="95">
        <f>TRUNC(B10,0)</f>
        <v>71</v>
      </c>
      <c r="D10" s="83">
        <f t="shared" ref="D10:D19" si="0">INT(B10)</f>
        <v>71</v>
      </c>
      <c r="E10" s="5">
        <f t="shared" ref="E10:E19" si="1">EVEN(B10)</f>
        <v>72</v>
      </c>
      <c r="F10" s="5">
        <f t="shared" ref="F10:F19" si="2">ODD(B10)</f>
        <v>73</v>
      </c>
    </row>
    <row r="11" spans="2:10" x14ac:dyDescent="0.4">
      <c r="B11" s="94">
        <v>-66.48</v>
      </c>
      <c r="C11" s="93">
        <f>TRUNC(B11,0)</f>
        <v>-66</v>
      </c>
      <c r="D11" s="94">
        <f>INT(B11)</f>
        <v>-67</v>
      </c>
      <c r="E11" s="5">
        <f>EVEN(B11)</f>
        <v>-68</v>
      </c>
      <c r="F11" s="5">
        <f>ODD(B11)</f>
        <v>-67</v>
      </c>
    </row>
    <row r="12" spans="2:10" x14ac:dyDescent="0.4">
      <c r="B12" s="5">
        <v>32.56</v>
      </c>
      <c r="C12" s="95">
        <f t="shared" ref="C10:C19" si="3">TRUNC(B12,0)</f>
        <v>32</v>
      </c>
      <c r="D12" s="83">
        <f t="shared" si="0"/>
        <v>32</v>
      </c>
      <c r="E12" s="5">
        <f t="shared" si="1"/>
        <v>34</v>
      </c>
      <c r="F12" s="5">
        <f t="shared" si="2"/>
        <v>33</v>
      </c>
    </row>
    <row r="13" spans="2:10" x14ac:dyDescent="0.4">
      <c r="B13" s="5">
        <v>32.56</v>
      </c>
      <c r="C13" s="95">
        <f t="shared" si="3"/>
        <v>32</v>
      </c>
      <c r="D13" s="83">
        <f t="shared" si="0"/>
        <v>32</v>
      </c>
      <c r="E13" s="5">
        <f t="shared" si="1"/>
        <v>34</v>
      </c>
      <c r="F13" s="5">
        <f t="shared" si="2"/>
        <v>33</v>
      </c>
    </row>
    <row r="14" spans="2:10" x14ac:dyDescent="0.4">
      <c r="B14" s="5">
        <v>72.37</v>
      </c>
      <c r="C14" s="95">
        <f t="shared" si="3"/>
        <v>72</v>
      </c>
      <c r="D14" s="83">
        <f t="shared" si="0"/>
        <v>72</v>
      </c>
      <c r="E14" s="5">
        <f t="shared" si="1"/>
        <v>74</v>
      </c>
      <c r="F14" s="5">
        <f t="shared" si="2"/>
        <v>73</v>
      </c>
    </row>
    <row r="15" spans="2:10" x14ac:dyDescent="0.4">
      <c r="B15" s="5">
        <v>31.56</v>
      </c>
      <c r="C15" s="95">
        <f t="shared" si="3"/>
        <v>31</v>
      </c>
      <c r="D15" s="83">
        <f t="shared" si="0"/>
        <v>31</v>
      </c>
      <c r="E15" s="5">
        <f t="shared" si="1"/>
        <v>32</v>
      </c>
      <c r="F15" s="5">
        <f t="shared" si="2"/>
        <v>33</v>
      </c>
    </row>
    <row r="16" spans="2:10" x14ac:dyDescent="0.4">
      <c r="B16" s="5">
        <v>32.46</v>
      </c>
      <c r="C16" s="95">
        <f t="shared" si="3"/>
        <v>32</v>
      </c>
      <c r="D16" s="83">
        <f t="shared" si="0"/>
        <v>32</v>
      </c>
      <c r="E16" s="5">
        <f t="shared" si="1"/>
        <v>34</v>
      </c>
      <c r="F16" s="5">
        <f t="shared" si="2"/>
        <v>33</v>
      </c>
    </row>
    <row r="17" spans="2:6" x14ac:dyDescent="0.4">
      <c r="B17" s="5">
        <v>81.33</v>
      </c>
      <c r="C17" s="95">
        <f t="shared" si="3"/>
        <v>81</v>
      </c>
      <c r="D17" s="83">
        <f t="shared" si="0"/>
        <v>81</v>
      </c>
      <c r="E17" s="5">
        <f t="shared" si="1"/>
        <v>82</v>
      </c>
      <c r="F17" s="5">
        <f t="shared" si="2"/>
        <v>83</v>
      </c>
    </row>
    <row r="18" spans="2:6" x14ac:dyDescent="0.4">
      <c r="B18" s="94">
        <v>-82.56</v>
      </c>
      <c r="C18" s="93">
        <f>TRUNC(B18,0)</f>
        <v>-82</v>
      </c>
      <c r="D18" s="94">
        <f>INT(B18)</f>
        <v>-83</v>
      </c>
      <c r="E18" s="5">
        <f>EVEN(B18)</f>
        <v>-84</v>
      </c>
      <c r="F18" s="5">
        <f>ODD(B18)</f>
        <v>-83</v>
      </c>
    </row>
    <row r="19" spans="2:6" x14ac:dyDescent="0.4">
      <c r="B19" s="5">
        <v>55.66</v>
      </c>
      <c r="C19" s="95">
        <f t="shared" si="3"/>
        <v>55</v>
      </c>
      <c r="D19" s="83">
        <f t="shared" si="0"/>
        <v>55</v>
      </c>
      <c r="E19" s="5">
        <f t="shared" si="1"/>
        <v>56</v>
      </c>
      <c r="F19" s="5">
        <f t="shared" si="2"/>
        <v>57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J20" sqref="J20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/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74139.263695393529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18997.875994990089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81575.085185069023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25354.58422439525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94677.958839388579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11693.183681180652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16496.884568088099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95437.206692228312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66128.822591052289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63922.439478018801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57493.691992105523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20389.580627232361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28259.194915132302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59565.942815663373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3377.8870747991796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topLeftCell="A162" workbookViewId="0">
      <selection activeCell="C202" sqref="C202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55" t="s">
        <v>51</v>
      </c>
      <c r="E5" s="55"/>
      <c r="F5" s="55"/>
      <c r="G5" s="55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57" t="s">
        <v>85</v>
      </c>
      <c r="J20" s="57"/>
      <c r="K20" s="57"/>
    </row>
    <row r="21" spans="4:11" ht="23.15" x14ac:dyDescent="0.6">
      <c r="D21" s="56" t="s">
        <v>82</v>
      </c>
      <c r="E21" s="56"/>
      <c r="F21" s="56"/>
      <c r="G21" s="56"/>
      <c r="H21" s="17"/>
      <c r="I21" s="57" t="s">
        <v>86</v>
      </c>
      <c r="J21" s="57"/>
      <c r="K21" s="57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58" t="s">
        <v>51</v>
      </c>
      <c r="D58" s="58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53" t="s">
        <v>90</v>
      </c>
      <c r="D81" s="53"/>
      <c r="E81" s="53"/>
    </row>
    <row r="84" spans="2:10" x14ac:dyDescent="0.4">
      <c r="C84" s="12" t="s">
        <v>91</v>
      </c>
      <c r="D84" s="12" t="s">
        <v>92</v>
      </c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</row>
    <row r="86" spans="2:10" x14ac:dyDescent="0.4">
      <c r="C86" s="6" t="s">
        <v>98</v>
      </c>
      <c r="D86" s="6" t="str">
        <f t="shared" ref="D86:D89" si="9">TRIM(C86)</f>
        <v>Joao Paulo Ramos</v>
      </c>
    </row>
    <row r="87" spans="2:10" x14ac:dyDescent="0.4">
      <c r="C87" s="6" t="s">
        <v>94</v>
      </c>
      <c r="D87" s="6" t="str">
        <f t="shared" si="9"/>
        <v>Jorge Moraes Martis</v>
      </c>
    </row>
    <row r="88" spans="2:10" x14ac:dyDescent="0.4">
      <c r="C88" s="6" t="s">
        <v>95</v>
      </c>
      <c r="D88" s="6" t="str">
        <f t="shared" si="9"/>
        <v>Bruna Teodoro Fonseca</v>
      </c>
    </row>
    <row r="89" spans="2:10" x14ac:dyDescent="0.4">
      <c r="C89" s="6" t="s">
        <v>96</v>
      </c>
      <c r="D89" s="6" t="str">
        <f t="shared" si="9"/>
        <v>Carol Dutra</v>
      </c>
    </row>
    <row r="92" spans="2:10" x14ac:dyDescent="0.4">
      <c r="C92" s="54" t="s">
        <v>116</v>
      </c>
      <c r="D92" s="54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59" t="s">
        <v>81</v>
      </c>
      <c r="E20" s="59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C650E-FFB3-4AFD-AD85-2223D128A5DE}">
  <dimension ref="B1:G36"/>
  <sheetViews>
    <sheetView workbookViewId="0">
      <selection activeCell="B34" sqref="B34"/>
    </sheetView>
  </sheetViews>
  <sheetFormatPr defaultRowHeight="14.6" x14ac:dyDescent="0.4"/>
  <cols>
    <col min="2" max="2" width="17.69140625" bestFit="1" customWidth="1"/>
    <col min="3" max="3" width="14.4609375" bestFit="1" customWidth="1"/>
    <col min="4" max="6" width="16.84375" bestFit="1" customWidth="1"/>
    <col min="7" max="7" width="11.84375" bestFit="1" customWidth="1"/>
  </cols>
  <sheetData>
    <row r="1" spans="2:7" ht="18.45" x14ac:dyDescent="0.4">
      <c r="C1" s="60" t="s">
        <v>126</v>
      </c>
      <c r="D1" s="60"/>
    </row>
    <row r="3" spans="2:7" x14ac:dyDescent="0.4">
      <c r="B3" s="21" t="s">
        <v>117</v>
      </c>
      <c r="C3" s="21" t="s">
        <v>54</v>
      </c>
      <c r="D3" s="21" t="s">
        <v>55</v>
      </c>
      <c r="E3" s="21" t="s">
        <v>87</v>
      </c>
      <c r="F3" s="21" t="s">
        <v>118</v>
      </c>
      <c r="G3" s="21" t="s">
        <v>119</v>
      </c>
    </row>
    <row r="4" spans="2:7" x14ac:dyDescent="0.4">
      <c r="B4" s="6" t="s">
        <v>120</v>
      </c>
      <c r="C4" s="6" t="str">
        <f>MID(B4,1,3)</f>
        <v>983</v>
      </c>
      <c r="D4" s="6" t="str">
        <f>MID(B4,5,3)</f>
        <v>456</v>
      </c>
      <c r="E4" s="6" t="str">
        <f>MID(B4,9,3)</f>
        <v>abc</v>
      </c>
      <c r="F4" s="6" t="str">
        <f>MID(B4,13,2)</f>
        <v>10</v>
      </c>
      <c r="G4" s="6" t="str">
        <f>MID(B4,1,3)&amp;MID(B4,5,3)&amp;MID(B4,9,3)&amp;MID(B4,13,2)</f>
        <v>983456abc10</v>
      </c>
    </row>
    <row r="5" spans="2:7" x14ac:dyDescent="0.4">
      <c r="B5" s="6" t="s">
        <v>121</v>
      </c>
      <c r="C5" s="6" t="str">
        <f t="shared" ref="C5:C9" si="0">MID(B5,1,3)</f>
        <v>123</v>
      </c>
      <c r="D5" s="6" t="str">
        <f t="shared" ref="D5:D9" si="1">MID(B5,5,3)</f>
        <v>456</v>
      </c>
      <c r="E5" s="6" t="str">
        <f t="shared" ref="E5:E9" si="2">MID(B5,9,3)</f>
        <v>789</v>
      </c>
      <c r="F5" s="6" t="str">
        <f t="shared" ref="F5:F9" si="3">MID(B5,13,2)</f>
        <v>20</v>
      </c>
      <c r="G5" s="6" t="str">
        <f t="shared" ref="G5:G9" si="4">MID(B5,1,3)&amp;MID(B5,5,3)&amp;MID(B5,9,3)&amp;MID(B5,13,2)</f>
        <v>12345678920</v>
      </c>
    </row>
    <row r="6" spans="2:7" x14ac:dyDescent="0.4">
      <c r="B6" s="6" t="s">
        <v>122</v>
      </c>
      <c r="C6" s="6" t="str">
        <f t="shared" si="0"/>
        <v>123</v>
      </c>
      <c r="D6" s="6" t="str">
        <f t="shared" si="1"/>
        <v>478</v>
      </c>
      <c r="E6" s="6" t="str">
        <f t="shared" si="2"/>
        <v>789</v>
      </c>
      <c r="F6" s="6" t="str">
        <f t="shared" si="3"/>
        <v>21</v>
      </c>
      <c r="G6" s="6" t="str">
        <f t="shared" si="4"/>
        <v>12347878921</v>
      </c>
    </row>
    <row r="7" spans="2:7" x14ac:dyDescent="0.4">
      <c r="B7" s="6" t="s">
        <v>125</v>
      </c>
      <c r="C7" s="6" t="str">
        <f t="shared" si="0"/>
        <v>123</v>
      </c>
      <c r="D7" s="6" t="str">
        <f t="shared" si="1"/>
        <v>977</v>
      </c>
      <c r="E7" s="6" t="str">
        <f t="shared" si="2"/>
        <v>789</v>
      </c>
      <c r="F7" s="6" t="str">
        <f t="shared" si="3"/>
        <v>25</v>
      </c>
      <c r="G7" s="6" t="str">
        <f t="shared" si="4"/>
        <v>12397778925</v>
      </c>
    </row>
    <row r="8" spans="2:7" x14ac:dyDescent="0.4">
      <c r="B8" s="6" t="s">
        <v>124</v>
      </c>
      <c r="C8" s="6" t="str">
        <f t="shared" si="0"/>
        <v>123</v>
      </c>
      <c r="D8" s="6" t="str">
        <f t="shared" si="1"/>
        <v>321</v>
      </c>
      <c r="E8" s="6" t="str">
        <f t="shared" si="2"/>
        <v>789</v>
      </c>
      <c r="F8" s="6" t="str">
        <f t="shared" si="3"/>
        <v>23</v>
      </c>
      <c r="G8" s="6" t="str">
        <f t="shared" si="4"/>
        <v>12332178923</v>
      </c>
    </row>
    <row r="9" spans="2:7" x14ac:dyDescent="0.4">
      <c r="B9" s="6" t="s">
        <v>123</v>
      </c>
      <c r="C9" s="6" t="str">
        <f t="shared" si="0"/>
        <v>123</v>
      </c>
      <c r="D9" s="6" t="str">
        <f t="shared" si="1"/>
        <v>689</v>
      </c>
      <c r="E9" s="6" t="str">
        <f t="shared" si="2"/>
        <v>789</v>
      </c>
      <c r="F9" s="6" t="str">
        <f t="shared" si="3"/>
        <v>24</v>
      </c>
      <c r="G9" s="6" t="str">
        <f t="shared" si="4"/>
        <v>12368978924</v>
      </c>
    </row>
    <row r="12" spans="2:7" ht="18.45" x14ac:dyDescent="0.4">
      <c r="C12" s="60" t="s">
        <v>127</v>
      </c>
      <c r="D12" s="60"/>
      <c r="E12" s="60"/>
      <c r="F12" s="60"/>
    </row>
    <row r="14" spans="2:7" x14ac:dyDescent="0.4">
      <c r="B14" s="21" t="s">
        <v>91</v>
      </c>
      <c r="C14" s="21" t="s">
        <v>128</v>
      </c>
      <c r="D14" s="21" t="s">
        <v>129</v>
      </c>
      <c r="F14" s="21" t="s">
        <v>91</v>
      </c>
      <c r="G14" s="21" t="s">
        <v>129</v>
      </c>
    </row>
    <row r="15" spans="2:7" x14ac:dyDescent="0.4">
      <c r="B15" s="6" t="s">
        <v>16</v>
      </c>
      <c r="C15" s="6" t="s">
        <v>60</v>
      </c>
      <c r="D15" s="6" t="str">
        <f>CONCATENATE(B15," ",C15)</f>
        <v>Roberta Alves</v>
      </c>
      <c r="F15" s="6" t="str">
        <f>CONCATENATE(B15," ",C15)</f>
        <v>Roberta Alves</v>
      </c>
      <c r="G15" s="6" t="str">
        <f>MID(F15,1,SEARCH(" ",F15,1))</f>
        <v xml:space="preserve">Roberta </v>
      </c>
    </row>
    <row r="16" spans="2:7" x14ac:dyDescent="0.4">
      <c r="B16" s="6" t="s">
        <v>19</v>
      </c>
      <c r="C16" s="6" t="s">
        <v>132</v>
      </c>
      <c r="D16" s="6" t="str">
        <f t="shared" ref="D16:D18" si="5">CONCATENATE(B16," ",C16)</f>
        <v>Paulo Gomes Souza</v>
      </c>
      <c r="F16" s="6" t="str">
        <f t="shared" ref="F16:F18" si="6">CONCATENATE(B16," ",C16)</f>
        <v>Paulo Gomes Souza</v>
      </c>
      <c r="G16" s="6" t="str">
        <f t="shared" ref="G16:G18" si="7">MID(F16,1,SEARCH(" ",F16,1))</f>
        <v xml:space="preserve">Paulo </v>
      </c>
    </row>
    <row r="17" spans="2:7" x14ac:dyDescent="0.4">
      <c r="B17" s="6" t="s">
        <v>20</v>
      </c>
      <c r="C17" s="6" t="s">
        <v>130</v>
      </c>
      <c r="D17" s="6" t="str">
        <f t="shared" si="5"/>
        <v>Leonardo Pires</v>
      </c>
      <c r="F17" s="6" t="str">
        <f t="shared" si="6"/>
        <v>Leonardo Pires</v>
      </c>
      <c r="G17" s="6" t="str">
        <f t="shared" si="7"/>
        <v xml:space="preserve">Leonardo </v>
      </c>
    </row>
    <row r="18" spans="2:7" x14ac:dyDescent="0.4">
      <c r="B18" s="6" t="s">
        <v>21</v>
      </c>
      <c r="C18" s="6" t="s">
        <v>131</v>
      </c>
      <c r="D18" s="6" t="str">
        <f t="shared" si="5"/>
        <v>Rafael Cardoso</v>
      </c>
      <c r="F18" s="6" t="str">
        <f t="shared" si="6"/>
        <v>Rafael Cardoso</v>
      </c>
      <c r="G18" s="6" t="str">
        <f t="shared" si="7"/>
        <v xml:space="preserve">Rafael </v>
      </c>
    </row>
    <row r="21" spans="2:7" ht="18.45" x14ac:dyDescent="0.4">
      <c r="C21" s="60" t="s">
        <v>127</v>
      </c>
      <c r="D21" s="60"/>
      <c r="E21" s="60"/>
      <c r="F21" s="60"/>
      <c r="G21" t="s">
        <v>133</v>
      </c>
    </row>
    <row r="23" spans="2:7" x14ac:dyDescent="0.4">
      <c r="B23" s="21" t="s">
        <v>91</v>
      </c>
      <c r="C23" s="25" t="s">
        <v>137</v>
      </c>
      <c r="D23" s="24" t="s">
        <v>138</v>
      </c>
      <c r="E23" s="23" t="s">
        <v>129</v>
      </c>
    </row>
    <row r="24" spans="2:7" x14ac:dyDescent="0.4">
      <c r="B24" s="22" t="s">
        <v>134</v>
      </c>
      <c r="C24" s="6" t="str">
        <f>MID(B24,4,100)</f>
        <v>@gmail.com</v>
      </c>
      <c r="D24" s="6">
        <f>SEARCH("@",B24,1)</f>
        <v>4</v>
      </c>
      <c r="E24" s="6" t="str">
        <f>MID(B24,SEARCH("@",B24,1),100)</f>
        <v>@gmail.com</v>
      </c>
    </row>
    <row r="25" spans="2:7" x14ac:dyDescent="0.4">
      <c r="B25" s="22" t="s">
        <v>135</v>
      </c>
      <c r="C25" s="6" t="str">
        <f t="shared" ref="C25:C27" si="8">MID(B25,4,100)</f>
        <v>cos@uol.com.br</v>
      </c>
      <c r="D25" s="6">
        <f t="shared" ref="D25:D27" si="9">SEARCH("@",B25,1)</f>
        <v>7</v>
      </c>
      <c r="E25" s="6" t="str">
        <f t="shared" ref="E25:E27" si="10">MID(B25,SEARCH("@",B25,1),100)</f>
        <v>@uol.com.br</v>
      </c>
    </row>
    <row r="26" spans="2:7" x14ac:dyDescent="0.4">
      <c r="B26" s="22" t="s">
        <v>136</v>
      </c>
      <c r="C26" s="6" t="str">
        <f t="shared" si="8"/>
        <v>ly@hotmail.com</v>
      </c>
      <c r="D26" s="6">
        <f t="shared" si="9"/>
        <v>6</v>
      </c>
      <c r="E26" s="6" t="str">
        <f t="shared" si="10"/>
        <v>@hotmail.com</v>
      </c>
    </row>
    <row r="27" spans="2:7" x14ac:dyDescent="0.4">
      <c r="B27" s="22" t="s">
        <v>139</v>
      </c>
      <c r="C27" s="6" t="str">
        <f t="shared" si="8"/>
        <v>ros@yahoo.com</v>
      </c>
      <c r="D27" s="6">
        <f t="shared" si="9"/>
        <v>7</v>
      </c>
      <c r="E27" s="6" t="str">
        <f t="shared" si="10"/>
        <v>@yahoo.com</v>
      </c>
    </row>
    <row r="30" spans="2:7" ht="18.45" x14ac:dyDescent="0.4">
      <c r="C30" s="60" t="s">
        <v>127</v>
      </c>
      <c r="D30" s="60"/>
      <c r="E30" s="60"/>
      <c r="F30" s="60"/>
      <c r="G30" t="s">
        <v>140</v>
      </c>
    </row>
    <row r="32" spans="2:7" x14ac:dyDescent="0.4">
      <c r="B32" s="21" t="s">
        <v>91</v>
      </c>
      <c r="C32" s="26" t="s">
        <v>141</v>
      </c>
      <c r="D32" s="27" t="s">
        <v>138</v>
      </c>
      <c r="E32" s="28" t="s">
        <v>129</v>
      </c>
    </row>
    <row r="33" spans="2:5" x14ac:dyDescent="0.4">
      <c r="B33" s="6" t="s">
        <v>142</v>
      </c>
      <c r="C33" s="6" t="str">
        <f>MID(B33,1,SEARCH(",",B33,1)-1)</f>
        <v>Alves</v>
      </c>
      <c r="D33" s="6" t="str">
        <f>MID(B33,SEARCH(",",B33,1)+2,1000)</f>
        <v>Roberta</v>
      </c>
      <c r="E33" s="6" t="str">
        <f>MID(B33,SEARCH(",",B33,1)+2,1000)&amp;" "&amp;MID(B33,1,SEARCH(",",B33,1)-1)</f>
        <v>Roberta Alves</v>
      </c>
    </row>
    <row r="34" spans="2:5" x14ac:dyDescent="0.4">
      <c r="B34" s="6" t="s">
        <v>143</v>
      </c>
      <c r="C34" s="6" t="str">
        <f t="shared" ref="C34:C36" si="11">MID(B34,1,SEARCH(",",B34,1)-1)</f>
        <v>Gomes Souza</v>
      </c>
      <c r="D34" s="6" t="str">
        <f t="shared" ref="D34:D36" si="12">MID(B34,SEARCH(",",B34,1)+2,1000)</f>
        <v>Paulo</v>
      </c>
      <c r="E34" s="6" t="str">
        <f t="shared" ref="E34:E36" si="13">MID(B34,SEARCH(",",B34,1)+2,1000)&amp;" "&amp;MID(B34,1,SEARCH(",",B34,1)-1)</f>
        <v>Paulo Gomes Souza</v>
      </c>
    </row>
    <row r="35" spans="2:5" x14ac:dyDescent="0.4">
      <c r="B35" s="6" t="s">
        <v>144</v>
      </c>
      <c r="C35" s="6" t="str">
        <f t="shared" si="11"/>
        <v>Pires</v>
      </c>
      <c r="D35" s="6" t="str">
        <f t="shared" si="12"/>
        <v>Leonardo</v>
      </c>
      <c r="E35" s="6" t="str">
        <f t="shared" si="13"/>
        <v>Leonardo Pires</v>
      </c>
    </row>
    <row r="36" spans="2:5" x14ac:dyDescent="0.4">
      <c r="B36" s="6" t="s">
        <v>145</v>
      </c>
      <c r="C36" s="6" t="str">
        <f t="shared" si="11"/>
        <v>Rafaela</v>
      </c>
      <c r="D36" s="6" t="str">
        <f t="shared" si="12"/>
        <v>Cardoso</v>
      </c>
      <c r="E36" s="6" t="str">
        <f t="shared" si="13"/>
        <v>Cardoso Rafaela</v>
      </c>
    </row>
  </sheetData>
  <mergeCells count="4">
    <mergeCell ref="C1:D1"/>
    <mergeCell ref="C12:F12"/>
    <mergeCell ref="C21:F21"/>
    <mergeCell ref="C30:F30"/>
  </mergeCells>
  <phoneticPr fontId="10" type="noConversion"/>
  <hyperlinks>
    <hyperlink ref="B24" r:id="rId1" xr:uid="{A2B47EB0-9949-4944-8CB4-3C1B567D869D}"/>
    <hyperlink ref="B25" r:id="rId2" xr:uid="{346AE841-3F91-4F21-91AE-7DF921EC59F5}"/>
    <hyperlink ref="B26" r:id="rId3" xr:uid="{2D7E032C-1B7C-4FBF-9495-38869A5BA8D4}"/>
    <hyperlink ref="B27" r:id="rId4" xr:uid="{2E5F9D05-28D4-4495-A4BE-E7F24AE5C913}"/>
  </hyperlinks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66B90-179A-49B5-8239-EB3F1459E7A5}">
  <dimension ref="B2:H28"/>
  <sheetViews>
    <sheetView workbookViewId="0">
      <selection activeCell="J18" sqref="J18"/>
    </sheetView>
  </sheetViews>
  <sheetFormatPr defaultRowHeight="14.6" x14ac:dyDescent="0.4"/>
  <sheetData>
    <row r="2" spans="2:8" ht="18.45" x14ac:dyDescent="0.5">
      <c r="B2" s="65" t="s">
        <v>146</v>
      </c>
      <c r="C2" s="66"/>
      <c r="D2" s="67"/>
    </row>
    <row r="3" spans="2:8" ht="15.9" x14ac:dyDescent="0.45">
      <c r="B3" s="61" t="s">
        <v>149</v>
      </c>
      <c r="C3" s="62"/>
      <c r="D3" s="63"/>
      <c r="E3" s="61" t="str">
        <f>SUBSTITUTE(B3,"a casa","o lar")</f>
        <v>eu vi o lar de papel</v>
      </c>
      <c r="F3" s="62"/>
      <c r="G3" s="62"/>
      <c r="H3" s="63"/>
    </row>
    <row r="5" spans="2:8" ht="18.45" x14ac:dyDescent="0.5">
      <c r="B5" s="65" t="s">
        <v>147</v>
      </c>
      <c r="C5" s="66"/>
      <c r="D5" s="67"/>
    </row>
    <row r="6" spans="2:8" ht="15.9" x14ac:dyDescent="0.45">
      <c r="B6" s="61" t="s">
        <v>149</v>
      </c>
      <c r="C6" s="62"/>
      <c r="D6" s="63"/>
      <c r="E6" s="61" t="str">
        <f>REPLACE(B6,7,6,"o lar")</f>
        <v>eu vi o lar de papel</v>
      </c>
      <c r="F6" s="62"/>
      <c r="G6" s="62"/>
      <c r="H6" s="63"/>
    </row>
    <row r="8" spans="2:8" ht="18.45" x14ac:dyDescent="0.5">
      <c r="B8" s="65" t="s">
        <v>148</v>
      </c>
      <c r="C8" s="66"/>
      <c r="D8" s="67"/>
    </row>
    <row r="9" spans="2:8" ht="15.9" x14ac:dyDescent="0.45">
      <c r="B9" s="61" t="s">
        <v>150</v>
      </c>
      <c r="C9" s="62"/>
      <c r="D9" s="63"/>
      <c r="E9" s="61" t="str">
        <f>REPLACE(B9,1,FIND(":",B9)+1,"")</f>
        <v>eu vi a casa de papel</v>
      </c>
      <c r="F9" s="62"/>
      <c r="G9" s="62"/>
      <c r="H9" s="63"/>
    </row>
    <row r="10" spans="2:8" ht="15.9" x14ac:dyDescent="0.45">
      <c r="B10" s="61" t="s">
        <v>150</v>
      </c>
      <c r="C10" s="62"/>
      <c r="D10" s="63"/>
      <c r="E10" s="61" t="str">
        <f>REPLACE(B10,1,5,"")</f>
        <v>eu vi a casa de papel</v>
      </c>
      <c r="F10" s="62"/>
      <c r="G10" s="62"/>
      <c r="H10" s="63"/>
    </row>
    <row r="18" spans="2:6" ht="18.45" x14ac:dyDescent="0.5">
      <c r="B18" s="64" t="s">
        <v>151</v>
      </c>
      <c r="C18" s="64"/>
      <c r="D18" s="64"/>
    </row>
    <row r="19" spans="2:6" x14ac:dyDescent="0.4">
      <c r="F19">
        <v>2</v>
      </c>
    </row>
    <row r="20" spans="2:6" x14ac:dyDescent="0.4">
      <c r="B20" t="s">
        <v>0</v>
      </c>
      <c r="D20" t="s">
        <v>11</v>
      </c>
    </row>
    <row r="21" spans="2:6" x14ac:dyDescent="0.4">
      <c r="B21" s="20">
        <v>1</v>
      </c>
      <c r="D21">
        <f t="shared" ref="D21:D26" si="0">SUM(B21,$F$19)</f>
        <v>3</v>
      </c>
    </row>
    <row r="22" spans="2:6" x14ac:dyDescent="0.4">
      <c r="B22" s="20">
        <v>2</v>
      </c>
      <c r="D22">
        <f t="shared" si="0"/>
        <v>4</v>
      </c>
    </row>
    <row r="23" spans="2:6" x14ac:dyDescent="0.4">
      <c r="B23" s="20">
        <v>3</v>
      </c>
      <c r="D23">
        <f t="shared" si="0"/>
        <v>5</v>
      </c>
    </row>
    <row r="24" spans="2:6" x14ac:dyDescent="0.4">
      <c r="B24" s="20">
        <v>4</v>
      </c>
      <c r="D24">
        <f t="shared" si="0"/>
        <v>6</v>
      </c>
    </row>
    <row r="25" spans="2:6" x14ac:dyDescent="0.4">
      <c r="B25" s="20">
        <v>5</v>
      </c>
      <c r="D25">
        <f t="shared" si="0"/>
        <v>7</v>
      </c>
    </row>
    <row r="26" spans="2:6" x14ac:dyDescent="0.4">
      <c r="B26" s="20">
        <v>6</v>
      </c>
      <c r="D26">
        <f t="shared" si="0"/>
        <v>8</v>
      </c>
    </row>
    <row r="28" spans="2:6" x14ac:dyDescent="0.4">
      <c r="B28" t="s">
        <v>152</v>
      </c>
    </row>
  </sheetData>
  <mergeCells count="12">
    <mergeCell ref="B18:D18"/>
    <mergeCell ref="B2:D2"/>
    <mergeCell ref="B5:D5"/>
    <mergeCell ref="B8:D8"/>
    <mergeCell ref="B3:D3"/>
    <mergeCell ref="B6:D6"/>
    <mergeCell ref="B9:D9"/>
    <mergeCell ref="E3:H3"/>
    <mergeCell ref="E6:H6"/>
    <mergeCell ref="E9:H9"/>
    <mergeCell ref="B10:D10"/>
    <mergeCell ref="E10:H10"/>
  </mergeCells>
  <pageMargins left="0.511811024" right="0.511811024" top="0.78740157499999996" bottom="0.78740157499999996" header="0.31496062000000002" footer="0.3149606200000000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5125BA-C67A-4E2A-9DA2-B99501362126}">
  <dimension ref="B2:H25"/>
  <sheetViews>
    <sheetView workbookViewId="0">
      <selection activeCell="B32" sqref="B32"/>
    </sheetView>
  </sheetViews>
  <sheetFormatPr defaultRowHeight="14.6" x14ac:dyDescent="0.4"/>
  <cols>
    <col min="2" max="2" width="23.53515625" customWidth="1"/>
    <col min="3" max="3" width="42.23046875" customWidth="1"/>
    <col min="4" max="4" width="17.4609375" bestFit="1" customWidth="1"/>
    <col min="5" max="5" width="15.921875" bestFit="1" customWidth="1"/>
  </cols>
  <sheetData>
    <row r="2" spans="2:8" ht="20.6" x14ac:dyDescent="0.55000000000000004">
      <c r="B2" s="68" t="s">
        <v>153</v>
      </c>
      <c r="C2" s="68"/>
      <c r="D2" s="68"/>
      <c r="E2" s="68"/>
      <c r="F2" s="68"/>
      <c r="G2" s="68"/>
      <c r="H2" s="68"/>
    </row>
    <row r="4" spans="2:8" x14ac:dyDescent="0.4">
      <c r="B4" s="6" t="s">
        <v>154</v>
      </c>
      <c r="C4" t="str">
        <f>REPT("+",LEN(B4))</f>
        <v>+++++++++++++++</v>
      </c>
      <c r="D4">
        <f>LEN(B4)</f>
        <v>15</v>
      </c>
    </row>
    <row r="5" spans="2:8" x14ac:dyDescent="0.4">
      <c r="B5" s="6" t="s">
        <v>154</v>
      </c>
      <c r="C5" t="str">
        <f>SUBSTITUTE(B5,"+",REPT("+",LEN(B4)))</f>
        <v>Bia+++++++++++++++Alves+++++++++++++++Diniz</v>
      </c>
    </row>
    <row r="6" spans="2:8" x14ac:dyDescent="0.4">
      <c r="B6" s="6" t="s">
        <v>154</v>
      </c>
      <c r="C6" t="str">
        <f>RIGHT(B6,5)</f>
        <v>Diniz</v>
      </c>
    </row>
    <row r="7" spans="2:8" x14ac:dyDescent="0.4">
      <c r="B7" s="6" t="s">
        <v>154</v>
      </c>
      <c r="C7" t="str">
        <f>SUBSTITUTE(RIGHT(SUBSTITUTE(B7,"+",REPT("+",LEN(B7))),LEN(B7)),"+","")</f>
        <v>Diniz</v>
      </c>
    </row>
    <row r="10" spans="2:8" x14ac:dyDescent="0.4">
      <c r="B10" s="29" t="s">
        <v>91</v>
      </c>
      <c r="C10" s="29" t="s">
        <v>155</v>
      </c>
      <c r="D10" s="29" t="s">
        <v>156</v>
      </c>
      <c r="E10" s="29" t="s">
        <v>157</v>
      </c>
    </row>
    <row r="11" spans="2:8" x14ac:dyDescent="0.4">
      <c r="B11" s="6" t="s">
        <v>158</v>
      </c>
      <c r="C11" s="6" t="s">
        <v>163</v>
      </c>
      <c r="D11" s="6" t="s">
        <v>167</v>
      </c>
      <c r="E11" s="6" t="s">
        <v>169</v>
      </c>
    </row>
    <row r="12" spans="2:8" x14ac:dyDescent="0.4">
      <c r="B12" s="6" t="s">
        <v>159</v>
      </c>
      <c r="C12" s="6" t="s">
        <v>164</v>
      </c>
      <c r="D12" s="6" t="s">
        <v>60</v>
      </c>
      <c r="E12" s="6" t="s">
        <v>159</v>
      </c>
    </row>
    <row r="13" spans="2:8" x14ac:dyDescent="0.4">
      <c r="B13" s="6" t="s">
        <v>160</v>
      </c>
      <c r="C13" s="6" t="s">
        <v>165</v>
      </c>
      <c r="D13" s="6" t="s">
        <v>168</v>
      </c>
      <c r="E13" s="6" t="s">
        <v>160</v>
      </c>
    </row>
    <row r="14" spans="2:8" x14ac:dyDescent="0.4">
      <c r="B14" s="6" t="s">
        <v>161</v>
      </c>
      <c r="C14" s="6" t="s">
        <v>166</v>
      </c>
      <c r="D14" s="6" t="s">
        <v>170</v>
      </c>
      <c r="E14" s="6" t="s">
        <v>171</v>
      </c>
    </row>
    <row r="16" spans="2:8" x14ac:dyDescent="0.4">
      <c r="B16" s="6" t="s">
        <v>162</v>
      </c>
      <c r="C16" s="6" t="s">
        <v>167</v>
      </c>
    </row>
    <row r="19" spans="2:5" x14ac:dyDescent="0.4">
      <c r="B19" s="29" t="s">
        <v>91</v>
      </c>
      <c r="C19" s="29" t="s">
        <v>155</v>
      </c>
      <c r="D19" s="29" t="s">
        <v>156</v>
      </c>
      <c r="E19" s="29" t="s">
        <v>157</v>
      </c>
    </row>
    <row r="20" spans="2:5" x14ac:dyDescent="0.4">
      <c r="B20" s="6" t="s">
        <v>172</v>
      </c>
      <c r="C20" s="6" t="str">
        <f>LEFT(B20,SEARCH(" ",B20,1))</f>
        <v xml:space="preserve">Cintia </v>
      </c>
      <c r="D20" s="6" t="str">
        <f>SUBSTITUTE(RIGHT(SUBSTITUTE(B20," ",REPT(" ",LEN(B20))),LEN(B20))," ","")</f>
        <v>Pereira</v>
      </c>
      <c r="E20" s="6" t="str">
        <f>LEFT(B20,SEARCH(" ",B20,1))&amp;SUBSTITUTE(RIGHT(SUBSTITUTE(B20," ",REPT(" ",LEN(B20))),LEN(B20))," ","")</f>
        <v>Cintia Pereira</v>
      </c>
    </row>
    <row r="21" spans="2:5" x14ac:dyDescent="0.4">
      <c r="B21" s="6" t="s">
        <v>159</v>
      </c>
      <c r="C21" s="6" t="str">
        <f t="shared" ref="C21:C23" si="0">LEFT(B21,SEARCH(" ",B21,1))</f>
        <v xml:space="preserve">Marcos </v>
      </c>
      <c r="D21" s="6" t="str">
        <f t="shared" ref="D21:D23" si="1">SUBSTITUTE(RIGHT(SUBSTITUTE(B21," ",REPT(" ",LEN(B21))),LEN(B21))," ","")</f>
        <v>Alves</v>
      </c>
      <c r="E21" s="6" t="str">
        <f t="shared" ref="E21:E23" si="2">LEFT(B21,SEARCH(" ",B21,1))&amp;SUBSTITUTE(RIGHT(SUBSTITUTE(B21," ",REPT(" ",LEN(B21))),LEN(B21))," ","")</f>
        <v>Marcos Alves</v>
      </c>
    </row>
    <row r="22" spans="2:5" x14ac:dyDescent="0.4">
      <c r="B22" s="6" t="s">
        <v>160</v>
      </c>
      <c r="C22" s="6" t="str">
        <f t="shared" si="0"/>
        <v xml:space="preserve">Cláudio </v>
      </c>
      <c r="D22" s="6" t="str">
        <f t="shared" si="1"/>
        <v>Gomes</v>
      </c>
      <c r="E22" s="6" t="str">
        <f t="shared" si="2"/>
        <v>Cláudio Gomes</v>
      </c>
    </row>
    <row r="23" spans="2:5" x14ac:dyDescent="0.4">
      <c r="B23" s="6" t="s">
        <v>161</v>
      </c>
      <c r="C23" s="6" t="str">
        <f t="shared" si="0"/>
        <v xml:space="preserve">Nicole </v>
      </c>
      <c r="D23" s="6" t="str">
        <f t="shared" si="1"/>
        <v>Pereira</v>
      </c>
      <c r="E23" s="6" t="str">
        <f t="shared" si="2"/>
        <v>Nicole Pereira</v>
      </c>
    </row>
    <row r="25" spans="2:5" x14ac:dyDescent="0.4">
      <c r="B25" s="6" t="s">
        <v>162</v>
      </c>
      <c r="C25" s="6" t="str">
        <f>SUBSTITUTE(SUBSTITUTE(RIGHT(SUBSTITUTE(B25," ",REPT(" ",LEN(B25))),LEN(B25))," ",""),",","")</f>
        <v>Barbosa</v>
      </c>
    </row>
  </sheetData>
  <mergeCells count="1">
    <mergeCell ref="B2:H2"/>
  </mergeCells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CA8EB9-113A-4E7C-A5D4-E986AFBE5D67}">
  <sheetPr filterMode="1"/>
  <dimension ref="B2:I124"/>
  <sheetViews>
    <sheetView topLeftCell="A103" workbookViewId="0">
      <selection activeCell="B116" sqref="B116:H121"/>
    </sheetView>
  </sheetViews>
  <sheetFormatPr defaultRowHeight="14.6" x14ac:dyDescent="0.4"/>
  <cols>
    <col min="2" max="2" width="20.3828125" bestFit="1" customWidth="1"/>
    <col min="3" max="3" width="24.07421875" customWidth="1"/>
    <col min="4" max="4" width="23.84375" customWidth="1"/>
    <col min="5" max="5" width="20.3828125" bestFit="1" customWidth="1"/>
  </cols>
  <sheetData>
    <row r="2" spans="2:7" ht="18.45" x14ac:dyDescent="0.5">
      <c r="B2" s="69" t="s">
        <v>173</v>
      </c>
      <c r="C2" s="69"/>
      <c r="D2" s="69"/>
      <c r="E2" s="69"/>
      <c r="F2" s="31"/>
      <c r="G2" s="31"/>
    </row>
    <row r="5" spans="2:7" x14ac:dyDescent="0.4">
      <c r="B5" s="10" t="s">
        <v>91</v>
      </c>
      <c r="C5" s="10" t="s">
        <v>177</v>
      </c>
      <c r="D5" s="10" t="s">
        <v>178</v>
      </c>
      <c r="E5" s="10" t="s">
        <v>179</v>
      </c>
    </row>
    <row r="6" spans="2:7" x14ac:dyDescent="0.4">
      <c r="B6" s="6" t="s">
        <v>174</v>
      </c>
      <c r="C6" s="6" t="str">
        <f>LOWER(B6)</f>
        <v>ana paula de souza</v>
      </c>
      <c r="D6" s="6" t="str">
        <f>UPPER(B6)</f>
        <v>ANA PAULA DE SOUZA</v>
      </c>
      <c r="E6" s="6" t="str">
        <f>PROPER(B6)</f>
        <v>Ana Paula De Souza</v>
      </c>
    </row>
    <row r="7" spans="2:7" x14ac:dyDescent="0.4">
      <c r="B7" s="6" t="s">
        <v>175</v>
      </c>
      <c r="C7" s="6" t="str">
        <f t="shared" ref="C7:C10" si="0">LOWER(B7)</f>
        <v>joão paulo ramos</v>
      </c>
      <c r="D7" s="6" t="str">
        <f t="shared" ref="D7:D10" si="1">UPPER(B7)</f>
        <v>JOÃO PAULO RAMOS</v>
      </c>
      <c r="E7" s="6" t="str">
        <f t="shared" ref="E7:E10" si="2">PROPER(B7)</f>
        <v>João Paulo Ramos</v>
      </c>
    </row>
    <row r="8" spans="2:7" x14ac:dyDescent="0.4">
      <c r="B8" s="6" t="s">
        <v>181</v>
      </c>
      <c r="C8" s="6" t="str">
        <f t="shared" si="0"/>
        <v>bruna teodoro fonseca</v>
      </c>
      <c r="D8" s="6" t="str">
        <f t="shared" si="1"/>
        <v>BRUNA TEODORO FONSECA</v>
      </c>
      <c r="E8" s="6" t="str">
        <f t="shared" si="2"/>
        <v>Bruna Teodoro Fonseca</v>
      </c>
    </row>
    <row r="9" spans="2:7" x14ac:dyDescent="0.4">
      <c r="B9" s="6" t="s">
        <v>176</v>
      </c>
      <c r="C9" s="6" t="str">
        <f t="shared" si="0"/>
        <v>carlos dutra</v>
      </c>
      <c r="D9" s="6" t="str">
        <f t="shared" si="1"/>
        <v>CARLOS DUTRA</v>
      </c>
      <c r="E9" s="6" t="str">
        <f t="shared" si="2"/>
        <v>Carlos Dutra</v>
      </c>
    </row>
    <row r="10" spans="2:7" x14ac:dyDescent="0.4">
      <c r="B10" s="6" t="s">
        <v>180</v>
      </c>
      <c r="C10" s="6" t="str">
        <f t="shared" si="0"/>
        <v>jorge moraes martins</v>
      </c>
      <c r="D10" s="6" t="str">
        <f t="shared" si="1"/>
        <v>JORGE MORAES MARTINS</v>
      </c>
      <c r="E10" s="6" t="str">
        <f t="shared" si="2"/>
        <v>Jorge Moraes Martins</v>
      </c>
    </row>
    <row r="19" spans="2:6" x14ac:dyDescent="0.4">
      <c r="B19" s="71" t="s">
        <v>183</v>
      </c>
      <c r="C19" s="71"/>
      <c r="D19" s="71"/>
      <c r="F19" t="s">
        <v>184</v>
      </c>
    </row>
    <row r="20" spans="2:6" x14ac:dyDescent="0.4">
      <c r="B20" s="70" t="s">
        <v>182</v>
      </c>
      <c r="C20" s="70"/>
      <c r="D20" s="70"/>
    </row>
    <row r="21" spans="2:6" x14ac:dyDescent="0.4">
      <c r="B21" s="70" t="str">
        <f>LEFT(UPPER(B20),1)&amp;LOWER(MID(B20,2,30000))</f>
        <v>Curso de excel do básico ao avançado, macro e vba + power bi</v>
      </c>
      <c r="C21" s="70"/>
      <c r="D21" s="70"/>
    </row>
    <row r="23" spans="2:6" x14ac:dyDescent="0.4">
      <c r="B23" t="str">
        <f>LOWER(MID(B20,2,30000))</f>
        <v>urso de excel do básico ao avançado, macro e vba + power bi</v>
      </c>
    </row>
    <row r="24" spans="2:6" x14ac:dyDescent="0.4">
      <c r="B24" t="str">
        <f>MID(B20,2,30000)</f>
        <v>urso de excel do Básico ao Avançado, MACRO e VBA + POWER BI</v>
      </c>
    </row>
    <row r="31" spans="2:6" x14ac:dyDescent="0.4">
      <c r="B31" t="s">
        <v>185</v>
      </c>
      <c r="D31" t="s">
        <v>186</v>
      </c>
      <c r="F31" t="s">
        <v>187</v>
      </c>
    </row>
    <row r="33" spans="2:6" x14ac:dyDescent="0.4">
      <c r="B33" s="32">
        <v>2929</v>
      </c>
      <c r="D33">
        <v>2929</v>
      </c>
      <c r="F33" s="33">
        <v>2929</v>
      </c>
    </row>
    <row r="34" spans="2:6" x14ac:dyDescent="0.4">
      <c r="B34" s="32">
        <v>6151</v>
      </c>
      <c r="D34">
        <v>6151</v>
      </c>
      <c r="F34" s="33">
        <v>6151</v>
      </c>
    </row>
    <row r="35" spans="2:6" x14ac:dyDescent="0.4">
      <c r="B35" s="32">
        <v>6047</v>
      </c>
      <c r="D35">
        <v>6047</v>
      </c>
      <c r="F35" s="33">
        <v>6047</v>
      </c>
    </row>
    <row r="36" spans="2:6" x14ac:dyDescent="0.4">
      <c r="B36" s="32">
        <v>6006</v>
      </c>
      <c r="D36">
        <v>6006</v>
      </c>
      <c r="F36" s="33">
        <v>6006</v>
      </c>
    </row>
    <row r="37" spans="2:6" x14ac:dyDescent="0.4">
      <c r="B37" s="32">
        <v>394</v>
      </c>
      <c r="D37">
        <v>394</v>
      </c>
      <c r="F37" s="33">
        <v>394</v>
      </c>
    </row>
    <row r="38" spans="2:6" x14ac:dyDescent="0.4">
      <c r="B38" s="32">
        <v>314</v>
      </c>
      <c r="D38">
        <v>314</v>
      </c>
      <c r="F38" s="33">
        <v>314</v>
      </c>
    </row>
    <row r="39" spans="2:6" x14ac:dyDescent="0.4">
      <c r="B39" s="32">
        <v>545</v>
      </c>
      <c r="D39">
        <v>545</v>
      </c>
      <c r="F39" s="33">
        <v>545</v>
      </c>
    </row>
    <row r="40" spans="2:6" x14ac:dyDescent="0.4">
      <c r="B40" s="32">
        <v>432</v>
      </c>
      <c r="D40">
        <v>432</v>
      </c>
      <c r="F40" s="33">
        <v>432</v>
      </c>
    </row>
    <row r="41" spans="2:6" x14ac:dyDescent="0.4">
      <c r="B41" s="32">
        <v>132</v>
      </c>
      <c r="D41">
        <v>132</v>
      </c>
      <c r="F41" s="33">
        <v>132</v>
      </c>
    </row>
    <row r="42" spans="2:6" x14ac:dyDescent="0.4">
      <c r="B42" s="32">
        <v>469</v>
      </c>
      <c r="D42">
        <v>469</v>
      </c>
      <c r="F42" s="33">
        <v>469</v>
      </c>
    </row>
    <row r="43" spans="2:6" x14ac:dyDescent="0.4">
      <c r="B43" s="32">
        <v>521</v>
      </c>
      <c r="D43">
        <v>521</v>
      </c>
      <c r="F43" s="33">
        <v>521</v>
      </c>
    </row>
    <row r="49" spans="2:5" ht="20.6" x14ac:dyDescent="0.55000000000000004">
      <c r="B49" s="34" t="s">
        <v>188</v>
      </c>
    </row>
    <row r="51" spans="2:5" x14ac:dyDescent="0.4">
      <c r="B51" t="s">
        <v>196</v>
      </c>
      <c r="D51" s="36" t="s">
        <v>195</v>
      </c>
    </row>
    <row r="52" spans="2:5" x14ac:dyDescent="0.4">
      <c r="B52" s="35" t="s">
        <v>185</v>
      </c>
      <c r="D52" s="35" t="s">
        <v>194</v>
      </c>
      <c r="E52" t="s">
        <v>197</v>
      </c>
    </row>
    <row r="53" spans="2:5" x14ac:dyDescent="0.4">
      <c r="B53" s="6" t="s">
        <v>58</v>
      </c>
      <c r="D53" s="6" t="s">
        <v>58</v>
      </c>
      <c r="E53" s="30" t="str">
        <f>IF(COUNTIF($D$53:$D53,$D53)&gt;1,"Duplicado","-")</f>
        <v>-</v>
      </c>
    </row>
    <row r="54" spans="2:5" x14ac:dyDescent="0.4">
      <c r="B54" s="6" t="s">
        <v>19</v>
      </c>
      <c r="D54" s="6" t="s">
        <v>19</v>
      </c>
      <c r="E54" s="30" t="str">
        <f>IF(COUNTIF($D$53:$D54,$D54)&gt;1,"Duplicado","-")</f>
        <v>-</v>
      </c>
    </row>
    <row r="55" spans="2:5" x14ac:dyDescent="0.4">
      <c r="B55" s="6" t="s">
        <v>189</v>
      </c>
      <c r="D55" s="6" t="s">
        <v>189</v>
      </c>
      <c r="E55" s="30" t="str">
        <f>IF(COUNTIF($D$53:$D55,$D55)&gt;1,"Duplicado","-")</f>
        <v>-</v>
      </c>
    </row>
    <row r="56" spans="2:5" x14ac:dyDescent="0.4">
      <c r="B56" s="6" t="s">
        <v>58</v>
      </c>
      <c r="D56" s="6" t="s">
        <v>58</v>
      </c>
      <c r="E56" s="30" t="str">
        <f>IF(COUNTIF($D$53:$D56,$D56)&gt;1,"Duplicado","-")</f>
        <v>Duplicado</v>
      </c>
    </row>
    <row r="57" spans="2:5" x14ac:dyDescent="0.4">
      <c r="B57" s="6" t="s">
        <v>190</v>
      </c>
      <c r="D57" s="6" t="s">
        <v>190</v>
      </c>
      <c r="E57" s="30" t="str">
        <f>IF(COUNTIF($D$53:$D57,$D57)&gt;1,"Duplicado","-")</f>
        <v>-</v>
      </c>
    </row>
    <row r="58" spans="2:5" x14ac:dyDescent="0.4">
      <c r="B58" s="6" t="s">
        <v>191</v>
      </c>
      <c r="D58" s="6" t="s">
        <v>191</v>
      </c>
      <c r="E58" s="30" t="str">
        <f>IF(COUNTIF($D$53:$D58,$D58)&gt;1,"Duplicado","-")</f>
        <v>-</v>
      </c>
    </row>
    <row r="59" spans="2:5" x14ac:dyDescent="0.4">
      <c r="B59" s="6" t="s">
        <v>192</v>
      </c>
      <c r="D59" s="6" t="s">
        <v>192</v>
      </c>
      <c r="E59" s="30" t="str">
        <f>IF(COUNTIF($D$53:$D59,$D59)&gt;1,"Duplicado","-")</f>
        <v>-</v>
      </c>
    </row>
    <row r="60" spans="2:5" x14ac:dyDescent="0.4">
      <c r="B60" s="6" t="s">
        <v>193</v>
      </c>
      <c r="D60" s="6" t="s">
        <v>193</v>
      </c>
      <c r="E60" s="30" t="str">
        <f>IF(COUNTIF($D$53:$D60,$D60)&gt;1,"Duplicado","-")</f>
        <v>-</v>
      </c>
    </row>
    <row r="61" spans="2:5" x14ac:dyDescent="0.4">
      <c r="B61" s="6" t="s">
        <v>19</v>
      </c>
      <c r="D61" s="6" t="s">
        <v>19</v>
      </c>
      <c r="E61" s="30" t="str">
        <f>IF(COUNTIF($D$53:$D61,$D61)&gt;1,"Duplicado","-")</f>
        <v>Duplicado</v>
      </c>
    </row>
    <row r="66" spans="2:4" ht="18.45" x14ac:dyDescent="0.5">
      <c r="B66" s="31" t="s">
        <v>200</v>
      </c>
    </row>
    <row r="68" spans="2:4" x14ac:dyDescent="0.4">
      <c r="B68" s="5" t="s">
        <v>0</v>
      </c>
      <c r="C68" s="5" t="s">
        <v>1</v>
      </c>
      <c r="D68" s="5" t="s">
        <v>11</v>
      </c>
    </row>
    <row r="69" spans="2:4" x14ac:dyDescent="0.4">
      <c r="B69" s="37">
        <v>1</v>
      </c>
      <c r="C69" s="37">
        <v>2</v>
      </c>
      <c r="D69" s="5">
        <f>IFERROR(B69+C69,"Errado")</f>
        <v>3</v>
      </c>
    </row>
    <row r="70" spans="2:4" x14ac:dyDescent="0.4">
      <c r="B70" s="37">
        <v>2</v>
      </c>
      <c r="C70" s="37">
        <v>4</v>
      </c>
      <c r="D70" s="5">
        <f t="shared" ref="D70:D75" si="3">IFERROR(B70+C70,"Errado")</f>
        <v>6</v>
      </c>
    </row>
    <row r="71" spans="2:4" x14ac:dyDescent="0.4">
      <c r="B71" s="37">
        <v>3</v>
      </c>
      <c r="C71" s="37" t="s">
        <v>198</v>
      </c>
      <c r="D71" s="5" t="str">
        <f t="shared" si="3"/>
        <v>Errado</v>
      </c>
    </row>
    <row r="72" spans="2:4" x14ac:dyDescent="0.4">
      <c r="B72" s="37">
        <v>4</v>
      </c>
      <c r="C72" s="37">
        <v>5</v>
      </c>
      <c r="D72" s="5">
        <f t="shared" si="3"/>
        <v>9</v>
      </c>
    </row>
    <row r="73" spans="2:4" x14ac:dyDescent="0.4">
      <c r="B73" s="37">
        <v>5</v>
      </c>
      <c r="C73" s="37">
        <v>1</v>
      </c>
      <c r="D73" s="5">
        <f t="shared" si="3"/>
        <v>6</v>
      </c>
    </row>
    <row r="74" spans="2:4" x14ac:dyDescent="0.4">
      <c r="B74" s="37">
        <v>6</v>
      </c>
      <c r="C74" s="37" t="s">
        <v>199</v>
      </c>
      <c r="D74" s="5" t="str">
        <f t="shared" si="3"/>
        <v>Errado</v>
      </c>
    </row>
    <row r="75" spans="2:4" x14ac:dyDescent="0.4">
      <c r="B75" s="37">
        <v>7</v>
      </c>
      <c r="C75" s="37">
        <v>9</v>
      </c>
      <c r="D75" s="5">
        <f t="shared" si="3"/>
        <v>16</v>
      </c>
    </row>
    <row r="80" spans="2:4" ht="20.6" x14ac:dyDescent="0.55000000000000004">
      <c r="B80" s="38" t="s">
        <v>201</v>
      </c>
    </row>
    <row r="82" spans="2:7" x14ac:dyDescent="0.4">
      <c r="B82" s="29" t="s">
        <v>91</v>
      </c>
      <c r="C82" s="39" t="s">
        <v>202</v>
      </c>
      <c r="E82" s="29" t="s">
        <v>91</v>
      </c>
      <c r="F82" s="39" t="s">
        <v>202</v>
      </c>
    </row>
    <row r="83" spans="2:7" hidden="1" x14ac:dyDescent="0.4">
      <c r="B83" s="6" t="s">
        <v>58</v>
      </c>
      <c r="C83" s="9">
        <v>100</v>
      </c>
      <c r="E83" s="6" t="s">
        <v>58</v>
      </c>
      <c r="F83" s="9">
        <v>100</v>
      </c>
    </row>
    <row r="84" spans="2:7" x14ac:dyDescent="0.4">
      <c r="B84" s="6" t="s">
        <v>19</v>
      </c>
      <c r="C84" s="9">
        <v>100</v>
      </c>
      <c r="E84" s="6" t="s">
        <v>19</v>
      </c>
      <c r="F84" s="9">
        <v>100</v>
      </c>
    </row>
    <row r="85" spans="2:7" x14ac:dyDescent="0.4">
      <c r="B85" s="6" t="s">
        <v>189</v>
      </c>
      <c r="C85" s="9">
        <v>100</v>
      </c>
      <c r="E85" s="6" t="s">
        <v>189</v>
      </c>
      <c r="F85" s="9">
        <v>100</v>
      </c>
    </row>
    <row r="86" spans="2:7" hidden="1" x14ac:dyDescent="0.4">
      <c r="B86" s="6" t="s">
        <v>190</v>
      </c>
      <c r="C86" s="9">
        <v>100</v>
      </c>
      <c r="E86" s="6" t="s">
        <v>190</v>
      </c>
      <c r="F86" s="9">
        <v>100</v>
      </c>
    </row>
    <row r="87" spans="2:7" hidden="1" x14ac:dyDescent="0.4">
      <c r="B87" s="6" t="s">
        <v>191</v>
      </c>
      <c r="C87" s="9">
        <v>100</v>
      </c>
      <c r="E87" s="6" t="s">
        <v>191</v>
      </c>
      <c r="F87" s="9">
        <v>100</v>
      </c>
    </row>
    <row r="88" spans="2:7" x14ac:dyDescent="0.4">
      <c r="B88" s="6" t="s">
        <v>192</v>
      </c>
      <c r="C88" s="9">
        <v>100</v>
      </c>
      <c r="E88" s="6" t="s">
        <v>192</v>
      </c>
      <c r="F88" s="9">
        <v>100</v>
      </c>
    </row>
    <row r="90" spans="2:7" x14ac:dyDescent="0.4">
      <c r="B90" s="42" t="s">
        <v>203</v>
      </c>
      <c r="C90" s="41">
        <f>SUM(C83:C88)</f>
        <v>600</v>
      </c>
      <c r="E90" s="43" t="s">
        <v>203</v>
      </c>
      <c r="F90" s="44">
        <f>SUBTOTAL(9,F83:F88)</f>
        <v>300</v>
      </c>
    </row>
    <row r="92" spans="2:7" x14ac:dyDescent="0.4">
      <c r="C92" s="72" t="s">
        <v>204</v>
      </c>
      <c r="D92" s="72"/>
      <c r="E92" s="72"/>
      <c r="F92" s="72"/>
      <c r="G92" s="72"/>
    </row>
    <row r="93" spans="2:7" x14ac:dyDescent="0.4">
      <c r="C93" s="72"/>
      <c r="D93" s="72"/>
      <c r="E93" s="72"/>
      <c r="F93" s="72"/>
      <c r="G93" s="72"/>
    </row>
    <row r="98" spans="2:9" ht="20.6" x14ac:dyDescent="0.55000000000000004">
      <c r="B98" s="34" t="s">
        <v>205</v>
      </c>
    </row>
    <row r="99" spans="2:9" x14ac:dyDescent="0.4">
      <c r="F99" s="50"/>
      <c r="G99" s="50"/>
      <c r="H99" s="50"/>
    </row>
    <row r="100" spans="2:9" x14ac:dyDescent="0.4">
      <c r="B100" s="40" t="s">
        <v>137</v>
      </c>
      <c r="C100" s="45" t="s">
        <v>11</v>
      </c>
      <c r="D100" s="46"/>
      <c r="E100" s="43" t="s">
        <v>133</v>
      </c>
      <c r="F100" s="48" t="s">
        <v>206</v>
      </c>
      <c r="G100" s="49" t="s">
        <v>207</v>
      </c>
      <c r="H100" s="48" t="s">
        <v>208</v>
      </c>
      <c r="I100" s="47" t="s">
        <v>209</v>
      </c>
    </row>
    <row r="101" spans="2:9" x14ac:dyDescent="0.4">
      <c r="B101" s="5">
        <v>21</v>
      </c>
      <c r="C101" s="6" t="e">
        <f>SUM(B101:B111)</f>
        <v>#DIV/0!</v>
      </c>
      <c r="E101" s="5">
        <v>21</v>
      </c>
      <c r="F101" s="5">
        <f>_xlfn.AGGREGATE(9,6,E101:E111)</f>
        <v>257</v>
      </c>
      <c r="G101" s="5">
        <f>_xlfn.AGGREGATE(5,6,E101:E111)</f>
        <v>4</v>
      </c>
      <c r="H101" s="5">
        <f>_xlfn.AGGREGATE(4,6,E101:E111)</f>
        <v>87</v>
      </c>
      <c r="I101" s="5">
        <f>_xlfn.AGGREGATE(1,6,E101:E111)</f>
        <v>25.7</v>
      </c>
    </row>
    <row r="102" spans="2:9" x14ac:dyDescent="0.4">
      <c r="B102" s="5">
        <v>4</v>
      </c>
      <c r="E102" s="5">
        <v>4</v>
      </c>
    </row>
    <row r="103" spans="2:9" x14ac:dyDescent="0.4">
      <c r="B103" s="5">
        <v>25</v>
      </c>
      <c r="E103" s="5">
        <v>25</v>
      </c>
    </row>
    <row r="104" spans="2:9" x14ac:dyDescent="0.4">
      <c r="B104" s="5">
        <v>20</v>
      </c>
      <c r="E104" s="5">
        <v>20</v>
      </c>
    </row>
    <row r="105" spans="2:9" x14ac:dyDescent="0.4">
      <c r="B105" s="5">
        <v>4</v>
      </c>
      <c r="E105" s="5">
        <v>4</v>
      </c>
    </row>
    <row r="106" spans="2:9" x14ac:dyDescent="0.4">
      <c r="B106" s="5">
        <v>9</v>
      </c>
      <c r="E106" s="5">
        <v>9</v>
      </c>
    </row>
    <row r="107" spans="2:9" x14ac:dyDescent="0.4">
      <c r="B107" s="5" t="e">
        <v>#DIV/0!</v>
      </c>
      <c r="E107" s="5" t="e">
        <v>#DIV/0!</v>
      </c>
    </row>
    <row r="108" spans="2:9" x14ac:dyDescent="0.4">
      <c r="B108" s="5">
        <v>12</v>
      </c>
      <c r="E108" s="5">
        <v>12</v>
      </c>
    </row>
    <row r="109" spans="2:9" x14ac:dyDescent="0.4">
      <c r="B109" s="5">
        <v>21</v>
      </c>
      <c r="E109" s="5">
        <v>21</v>
      </c>
    </row>
    <row r="110" spans="2:9" x14ac:dyDescent="0.4">
      <c r="B110" s="5">
        <v>54</v>
      </c>
      <c r="E110" s="5">
        <v>54</v>
      </c>
    </row>
    <row r="111" spans="2:9" x14ac:dyDescent="0.4">
      <c r="B111" s="5">
        <v>87</v>
      </c>
      <c r="E111" s="5">
        <v>87</v>
      </c>
    </row>
    <row r="114" spans="5:5" x14ac:dyDescent="0.4">
      <c r="E114" s="20"/>
    </row>
    <row r="115" spans="5:5" x14ac:dyDescent="0.4">
      <c r="E115" s="20"/>
    </row>
    <row r="122" spans="5:5" x14ac:dyDescent="0.4">
      <c r="E122" s="20"/>
    </row>
    <row r="123" spans="5:5" x14ac:dyDescent="0.4">
      <c r="E123" s="20"/>
    </row>
    <row r="124" spans="5:5" x14ac:dyDescent="0.4">
      <c r="E124" s="20"/>
    </row>
  </sheetData>
  <autoFilter ref="B82:C88" xr:uid="{E2CA8EB9-113A-4E7C-A5D4-E986AFBE5D67}">
    <filterColumn colId="0">
      <filters>
        <filter val="Allan"/>
        <filter val="Letícia"/>
        <filter val="Paulo"/>
      </filters>
    </filterColumn>
  </autoFilter>
  <mergeCells count="5">
    <mergeCell ref="B2:E2"/>
    <mergeCell ref="B20:D20"/>
    <mergeCell ref="B19:D19"/>
    <mergeCell ref="B21:D21"/>
    <mergeCell ref="C92:G93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16</vt:i4>
      </vt:variant>
    </vt:vector>
  </HeadingPairs>
  <TitlesOfParts>
    <vt:vector size="16" baseType="lpstr">
      <vt:lpstr>Soma-sub-mult-div</vt:lpstr>
      <vt:lpstr>AutoSoma</vt:lpstr>
      <vt:lpstr>Localizar e Subst</vt:lpstr>
      <vt:lpstr>Concat_unir_arrum</vt:lpstr>
      <vt:lpstr>Congelar_Paineis</vt:lpstr>
      <vt:lpstr>Func_ext_texto</vt:lpstr>
      <vt:lpstr>Subst_Mudar-Travar_cel_anco</vt:lpstr>
      <vt:lpstr>Separa_nome_sobren</vt:lpstr>
      <vt:lpstr>Maiús_Minús_Pri.Maiu</vt:lpstr>
      <vt:lpstr>Fórm_3D</vt:lpstr>
      <vt:lpstr>Fórm_3D_Merc_A</vt:lpstr>
      <vt:lpstr>Fórm_3D_Merc_B</vt:lpstr>
      <vt:lpstr>Fórm_3D_Merc_C</vt:lpstr>
      <vt:lpstr>Form_CPF</vt:lpstr>
      <vt:lpstr>Arredonda_Num</vt:lpstr>
      <vt:lpstr>Truncar_INT_PAR_IMPAR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2024-05-14T23:03:11Z</dcterms:modified>
</cp:coreProperties>
</file>